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Изотова\Desktop\виконання компл програм 2018-2020 роки\2019\І квартал\"/>
    </mc:Choice>
  </mc:AlternateContent>
  <bookViews>
    <workbookView xWindow="0" yWindow="0" windowWidth="24000" windowHeight="9735"/>
  </bookViews>
  <sheets>
    <sheet name="Лист1" sheetId="1" r:id="rId1"/>
    <sheet name="Лист2" sheetId="2" r:id="rId2"/>
  </sheets>
  <definedNames>
    <definedName name="_xlnm.Print_Titles" localSheetId="0">Лист1!$12:$15</definedName>
    <definedName name="_xlnm.Print_Area" localSheetId="0">Лист1!$C$1:$X$131</definedName>
  </definedNames>
  <calcPr calcId="152511"/>
</workbook>
</file>

<file path=xl/calcChain.xml><?xml version="1.0" encoding="utf-8"?>
<calcChain xmlns="http://schemas.openxmlformats.org/spreadsheetml/2006/main">
  <c r="V26" i="1" l="1"/>
  <c r="L120" i="1" l="1"/>
  <c r="K120" i="1"/>
  <c r="J120" i="1"/>
  <c r="G120" i="1"/>
  <c r="F120" i="1"/>
  <c r="E120" i="1"/>
  <c r="W120" i="1"/>
  <c r="P120" i="1"/>
  <c r="Q120" i="1"/>
  <c r="R120" i="1"/>
  <c r="O120" i="1"/>
  <c r="P125" i="1" l="1"/>
  <c r="Q125" i="1"/>
  <c r="Q126" i="1" s="1"/>
  <c r="R125" i="1"/>
  <c r="R126" i="1" s="1"/>
  <c r="O125" i="1"/>
  <c r="O126" i="1" s="1"/>
  <c r="N117" i="1"/>
  <c r="P117" i="1"/>
  <c r="Q117" i="1"/>
  <c r="R117" i="1"/>
  <c r="O117" i="1"/>
  <c r="P100" i="1"/>
  <c r="Q100" i="1"/>
  <c r="R100" i="1"/>
  <c r="O100" i="1"/>
  <c r="N77" i="1"/>
  <c r="P77" i="1"/>
  <c r="Q77" i="1"/>
  <c r="R77" i="1"/>
  <c r="O77" i="1"/>
  <c r="S57" i="1"/>
  <c r="P57" i="1"/>
  <c r="Q57" i="1"/>
  <c r="R57" i="1"/>
  <c r="O57" i="1"/>
  <c r="N32" i="1"/>
  <c r="P32" i="1"/>
  <c r="Q32" i="1"/>
  <c r="R32" i="1"/>
  <c r="O32" i="1"/>
  <c r="W125" i="1" l="1"/>
  <c r="O26" i="1"/>
  <c r="P26" i="1"/>
  <c r="Q26" i="1"/>
  <c r="R26" i="1"/>
  <c r="J26" i="1"/>
  <c r="K26" i="1"/>
  <c r="L26" i="1"/>
  <c r="M26" i="1"/>
  <c r="F26" i="1"/>
  <c r="G26" i="1"/>
  <c r="H26" i="1"/>
  <c r="E26" i="1"/>
  <c r="W119" i="1" l="1"/>
  <c r="N102" i="1" l="1"/>
  <c r="W54" i="1" l="1"/>
  <c r="N54" i="1"/>
  <c r="W47" i="1"/>
  <c r="W46" i="1"/>
  <c r="N20" i="1" l="1"/>
  <c r="K125" i="1" l="1"/>
  <c r="L125" i="1"/>
  <c r="M125" i="1"/>
  <c r="J125" i="1"/>
  <c r="T125" i="1" s="1"/>
  <c r="F125" i="1"/>
  <c r="G125" i="1"/>
  <c r="H125" i="1"/>
  <c r="E125" i="1"/>
  <c r="N124" i="1"/>
  <c r="I124" i="1"/>
  <c r="D124" i="1"/>
  <c r="N123" i="1"/>
  <c r="I123" i="1"/>
  <c r="D123" i="1"/>
  <c r="M120" i="1"/>
  <c r="D125" i="1" l="1"/>
  <c r="K117" i="1"/>
  <c r="L117" i="1"/>
  <c r="M117" i="1"/>
  <c r="J117" i="1"/>
  <c r="F117" i="1"/>
  <c r="G117" i="1"/>
  <c r="H117" i="1"/>
  <c r="E117" i="1"/>
  <c r="F110" i="1"/>
  <c r="G110" i="1"/>
  <c r="H110" i="1"/>
  <c r="E110" i="1"/>
  <c r="M100" i="1"/>
  <c r="K100" i="1"/>
  <c r="L100" i="1"/>
  <c r="J100" i="1"/>
  <c r="F100" i="1"/>
  <c r="G100" i="1"/>
  <c r="H100" i="1"/>
  <c r="E100" i="1"/>
  <c r="K89" i="1"/>
  <c r="L89" i="1"/>
  <c r="M89" i="1"/>
  <c r="J89" i="1"/>
  <c r="F89" i="1"/>
  <c r="G89" i="1"/>
  <c r="H89" i="1"/>
  <c r="E89" i="1"/>
  <c r="N85" i="1"/>
  <c r="N83" i="1"/>
  <c r="I83" i="1"/>
  <c r="D83" i="1"/>
  <c r="O70" i="1"/>
  <c r="N70" i="1" s="1"/>
  <c r="E66" i="1"/>
  <c r="G66" i="1"/>
  <c r="F66" i="1"/>
  <c r="H66" i="1"/>
  <c r="M66" i="1"/>
  <c r="K62" i="1"/>
  <c r="L62" i="1"/>
  <c r="M62" i="1"/>
  <c r="J62" i="1"/>
  <c r="K57" i="1"/>
  <c r="L57" i="1"/>
  <c r="M57" i="1"/>
  <c r="J57" i="1"/>
  <c r="F57" i="1"/>
  <c r="G57" i="1"/>
  <c r="H57" i="1"/>
  <c r="E57" i="1"/>
  <c r="N53" i="1"/>
  <c r="I53" i="1"/>
  <c r="D53" i="1"/>
  <c r="N52" i="1"/>
  <c r="I52" i="1"/>
  <c r="D52" i="1"/>
  <c r="P48" i="1"/>
  <c r="Q48" i="1"/>
  <c r="R48" i="1"/>
  <c r="O48" i="1"/>
  <c r="J48" i="1"/>
  <c r="K48" i="1"/>
  <c r="L48" i="1"/>
  <c r="M48" i="1"/>
  <c r="E48" i="1"/>
  <c r="F48" i="1"/>
  <c r="G48" i="1"/>
  <c r="H48" i="1"/>
  <c r="N47" i="1"/>
  <c r="I47" i="1"/>
  <c r="D47" i="1"/>
  <c r="N46" i="1"/>
  <c r="I46" i="1"/>
  <c r="D46" i="1"/>
  <c r="N43" i="1"/>
  <c r="I43" i="1"/>
  <c r="D43" i="1"/>
  <c r="M41" i="1"/>
  <c r="L41" i="1"/>
  <c r="K41" i="1"/>
  <c r="F41" i="1"/>
  <c r="G41" i="1"/>
  <c r="H41" i="1"/>
  <c r="E41" i="1"/>
  <c r="N35" i="1"/>
  <c r="I35" i="1"/>
  <c r="D35" i="1"/>
  <c r="N30" i="1"/>
  <c r="N28" i="1"/>
  <c r="I25" i="1"/>
  <c r="I19" i="1"/>
  <c r="S46" i="1" l="1"/>
  <c r="S47" i="1"/>
  <c r="D117" i="1"/>
  <c r="D100" i="1"/>
  <c r="D110" i="1"/>
  <c r="I117" i="1"/>
  <c r="D57" i="1"/>
  <c r="I57" i="1"/>
  <c r="T70" i="1"/>
  <c r="W79" i="1" l="1"/>
  <c r="N79" i="1"/>
  <c r="N55" i="1" l="1"/>
  <c r="N18" i="1"/>
  <c r="T122" i="1" l="1"/>
  <c r="W122" i="1" l="1"/>
  <c r="N122" i="1"/>
  <c r="N125" i="1" l="1"/>
  <c r="P110" i="1"/>
  <c r="P126" i="1" s="1"/>
  <c r="N126" i="1" s="1"/>
  <c r="Q110" i="1"/>
  <c r="R110" i="1"/>
  <c r="O110" i="1"/>
  <c r="U109" i="1"/>
  <c r="N110" i="1" l="1"/>
  <c r="N61" i="1"/>
  <c r="W45" i="1" l="1"/>
  <c r="N45" i="1"/>
  <c r="I62" i="1" l="1"/>
  <c r="O62" i="1"/>
  <c r="T62" i="1" s="1"/>
  <c r="P62" i="1"/>
  <c r="U62" i="1" s="1"/>
  <c r="Q62" i="1"/>
  <c r="V62" i="1" s="1"/>
  <c r="R62" i="1"/>
  <c r="T60" i="1"/>
  <c r="N60" i="1"/>
  <c r="N62" i="1" l="1"/>
  <c r="S62" i="1" s="1"/>
  <c r="W62" i="1"/>
  <c r="U21" i="1"/>
  <c r="N21" i="1"/>
  <c r="W56" i="1" l="1"/>
  <c r="N56" i="1"/>
  <c r="W51" i="1"/>
  <c r="N51" i="1"/>
  <c r="N24" i="1" l="1"/>
  <c r="W82" i="1" l="1"/>
  <c r="N82" i="1"/>
  <c r="W50" i="1"/>
  <c r="N50" i="1"/>
  <c r="W36" i="1"/>
  <c r="N36" i="1"/>
  <c r="U89" i="1"/>
  <c r="V89" i="1"/>
  <c r="I125" i="1"/>
  <c r="S125" i="1" s="1"/>
  <c r="I122" i="1"/>
  <c r="S122" i="1" s="1"/>
  <c r="I120" i="1"/>
  <c r="I119" i="1"/>
  <c r="H120" i="1" s="1"/>
  <c r="I115" i="1"/>
  <c r="I116" i="1"/>
  <c r="I114" i="1"/>
  <c r="I113" i="1"/>
  <c r="I112" i="1"/>
  <c r="I108" i="1"/>
  <c r="I109" i="1"/>
  <c r="S109" i="1" s="1"/>
  <c r="I105" i="1"/>
  <c r="I106" i="1"/>
  <c r="I107" i="1"/>
  <c r="I104" i="1"/>
  <c r="I103" i="1"/>
  <c r="I102" i="1"/>
  <c r="K110" i="1"/>
  <c r="U110" i="1" s="1"/>
  <c r="L110" i="1"/>
  <c r="V110" i="1" s="1"/>
  <c r="M110" i="1"/>
  <c r="W110" i="1" s="1"/>
  <c r="J110" i="1"/>
  <c r="I100" i="1"/>
  <c r="I98" i="1"/>
  <c r="I97" i="1"/>
  <c r="I95" i="1"/>
  <c r="I96" i="1"/>
  <c r="I93" i="1"/>
  <c r="I94" i="1"/>
  <c r="I92" i="1"/>
  <c r="I91" i="1"/>
  <c r="I89" i="1"/>
  <c r="D89" i="1"/>
  <c r="I85" i="1"/>
  <c r="S85" i="1" s="1"/>
  <c r="I84" i="1"/>
  <c r="I82" i="1"/>
  <c r="I81" i="1"/>
  <c r="I80" i="1"/>
  <c r="I79" i="1"/>
  <c r="S79" i="1" s="1"/>
  <c r="I76" i="1"/>
  <c r="I75" i="1"/>
  <c r="I74" i="1"/>
  <c r="I73" i="1"/>
  <c r="I72" i="1"/>
  <c r="K77" i="1"/>
  <c r="L77" i="1"/>
  <c r="M77" i="1"/>
  <c r="J77" i="1"/>
  <c r="I70" i="1"/>
  <c r="S70" i="1" s="1"/>
  <c r="I68" i="1"/>
  <c r="I69" i="1"/>
  <c r="I66" i="1"/>
  <c r="I64" i="1"/>
  <c r="I65" i="1"/>
  <c r="I60" i="1"/>
  <c r="S60" i="1" s="1"/>
  <c r="I61" i="1"/>
  <c r="I59" i="1"/>
  <c r="I56" i="1"/>
  <c r="I51" i="1"/>
  <c r="I54" i="1"/>
  <c r="S54" i="1" s="1"/>
  <c r="I55" i="1"/>
  <c r="I50" i="1"/>
  <c r="J41" i="1"/>
  <c r="I41" i="1" s="1"/>
  <c r="N119" i="1"/>
  <c r="W115" i="1"/>
  <c r="N112" i="1"/>
  <c r="N116" i="1"/>
  <c r="N115" i="1"/>
  <c r="W85" i="1"/>
  <c r="T40" i="1"/>
  <c r="V28" i="1"/>
  <c r="W28" i="1"/>
  <c r="W19" i="1"/>
  <c r="W18" i="1"/>
  <c r="W17" i="1"/>
  <c r="T17" i="1"/>
  <c r="D25" i="1"/>
  <c r="N25" i="1"/>
  <c r="W25" i="1"/>
  <c r="D28" i="1"/>
  <c r="S28" i="1" s="1"/>
  <c r="I28" i="1"/>
  <c r="D29" i="1"/>
  <c r="I29" i="1"/>
  <c r="N29" i="1"/>
  <c r="W29" i="1"/>
  <c r="D24" i="1"/>
  <c r="S24" i="1" s="1"/>
  <c r="I24" i="1"/>
  <c r="W24" i="1"/>
  <c r="T20" i="1"/>
  <c r="W100" i="1"/>
  <c r="W57" i="1"/>
  <c r="P41" i="1"/>
  <c r="Q41" i="1"/>
  <c r="R41" i="1"/>
  <c r="W41" i="1" s="1"/>
  <c r="O41" i="1"/>
  <c r="T41" i="1" s="1"/>
  <c r="N40" i="1"/>
  <c r="W48" i="1"/>
  <c r="W55" i="1"/>
  <c r="W61" i="1"/>
  <c r="W94" i="1"/>
  <c r="N94" i="1"/>
  <c r="W59" i="1"/>
  <c r="N59" i="1"/>
  <c r="W44" i="1"/>
  <c r="N44" i="1"/>
  <c r="N48" i="1" s="1"/>
  <c r="I45" i="1"/>
  <c r="S45" i="1" s="1"/>
  <c r="I44" i="1"/>
  <c r="W39" i="1"/>
  <c r="N39" i="1"/>
  <c r="W38" i="1"/>
  <c r="N38" i="1"/>
  <c r="W37" i="1"/>
  <c r="N37" i="1"/>
  <c r="W34" i="1"/>
  <c r="N34" i="1"/>
  <c r="I21" i="1"/>
  <c r="S21" i="1" s="1"/>
  <c r="I23" i="1"/>
  <c r="I40" i="1"/>
  <c r="I39" i="1"/>
  <c r="I38" i="1"/>
  <c r="I37" i="1"/>
  <c r="I36" i="1"/>
  <c r="I34" i="1"/>
  <c r="I20" i="1"/>
  <c r="I18" i="1"/>
  <c r="W31" i="1"/>
  <c r="V30" i="1"/>
  <c r="W30" i="1"/>
  <c r="M32" i="1"/>
  <c r="L32" i="1"/>
  <c r="N31" i="1"/>
  <c r="I31" i="1"/>
  <c r="I30" i="1"/>
  <c r="W23" i="1"/>
  <c r="N23" i="1"/>
  <c r="N19" i="1"/>
  <c r="I17" i="1"/>
  <c r="N17" i="1"/>
  <c r="N26" i="1" s="1"/>
  <c r="D122" i="1"/>
  <c r="D119" i="1"/>
  <c r="D116" i="1"/>
  <c r="D115" i="1"/>
  <c r="D114" i="1"/>
  <c r="D113" i="1"/>
  <c r="D112" i="1"/>
  <c r="D109" i="1"/>
  <c r="D108" i="1"/>
  <c r="D107" i="1"/>
  <c r="D105" i="1"/>
  <c r="D104" i="1"/>
  <c r="D103" i="1"/>
  <c r="D102" i="1"/>
  <c r="D98" i="1"/>
  <c r="D96" i="1"/>
  <c r="D95" i="1"/>
  <c r="D94" i="1"/>
  <c r="D93" i="1"/>
  <c r="D92" i="1"/>
  <c r="D91" i="1"/>
  <c r="D87" i="1"/>
  <c r="D85" i="1"/>
  <c r="D84" i="1"/>
  <c r="D82" i="1"/>
  <c r="D80" i="1"/>
  <c r="D79" i="1"/>
  <c r="D76" i="1"/>
  <c r="D75" i="1"/>
  <c r="D74" i="1"/>
  <c r="D73" i="1"/>
  <c r="D72" i="1"/>
  <c r="F70" i="1"/>
  <c r="G70" i="1"/>
  <c r="H70" i="1"/>
  <c r="E70" i="1"/>
  <c r="D69" i="1"/>
  <c r="D68" i="1"/>
  <c r="D65" i="1"/>
  <c r="D64" i="1"/>
  <c r="F62" i="1"/>
  <c r="G62" i="1"/>
  <c r="H62" i="1"/>
  <c r="E62" i="1"/>
  <c r="D61" i="1"/>
  <c r="S61" i="1" s="1"/>
  <c r="D60" i="1"/>
  <c r="D59" i="1"/>
  <c r="D56" i="1"/>
  <c r="S56" i="1" s="1"/>
  <c r="D55" i="1"/>
  <c r="S55" i="1" s="1"/>
  <c r="D54" i="1"/>
  <c r="D51" i="1"/>
  <c r="S51" i="1" s="1"/>
  <c r="D50" i="1"/>
  <c r="D45" i="1"/>
  <c r="D44" i="1"/>
  <c r="D40" i="1"/>
  <c r="D39" i="1"/>
  <c r="D38" i="1"/>
  <c r="D37" i="1"/>
  <c r="D36" i="1"/>
  <c r="D34" i="1"/>
  <c r="F32" i="1"/>
  <c r="G32" i="1"/>
  <c r="G126" i="1" s="1"/>
  <c r="H32" i="1"/>
  <c r="W32" i="1" s="1"/>
  <c r="E32" i="1"/>
  <c r="E126" i="1" s="1"/>
  <c r="D31" i="1"/>
  <c r="S31" i="1" s="1"/>
  <c r="D30" i="1"/>
  <c r="S30" i="1" s="1"/>
  <c r="D23" i="1"/>
  <c r="D21" i="1"/>
  <c r="D20" i="1"/>
  <c r="S20" i="1" s="1"/>
  <c r="D19" i="1"/>
  <c r="D18" i="1"/>
  <c r="S18" i="1" s="1"/>
  <c r="D17" i="1"/>
  <c r="I26" i="1" l="1"/>
  <c r="F126" i="1"/>
  <c r="L126" i="1"/>
  <c r="M126" i="1"/>
  <c r="H126" i="1"/>
  <c r="W126" i="1" s="1"/>
  <c r="K126" i="1"/>
  <c r="D48" i="1"/>
  <c r="S48" i="1" s="1"/>
  <c r="I48" i="1"/>
  <c r="D41" i="1"/>
  <c r="S17" i="1"/>
  <c r="S39" i="1"/>
  <c r="S23" i="1"/>
  <c r="I77" i="1"/>
  <c r="S37" i="1"/>
  <c r="S94" i="1"/>
  <c r="S19" i="1"/>
  <c r="S50" i="1"/>
  <c r="T26" i="1"/>
  <c r="D66" i="1"/>
  <c r="W66" i="1"/>
  <c r="W117" i="1"/>
  <c r="S82" i="1"/>
  <c r="I32" i="1"/>
  <c r="S34" i="1"/>
  <c r="S40" i="1"/>
  <c r="D120" i="1"/>
  <c r="D32" i="1"/>
  <c r="V32" i="1"/>
  <c r="S25" i="1"/>
  <c r="W89" i="1"/>
  <c r="S119" i="1"/>
  <c r="S115" i="1"/>
  <c r="D70" i="1"/>
  <c r="D62" i="1"/>
  <c r="S59" i="1"/>
  <c r="S38" i="1"/>
  <c r="S36" i="1"/>
  <c r="S29" i="1"/>
  <c r="W26" i="1"/>
  <c r="D26" i="1"/>
  <c r="N41" i="1"/>
  <c r="S44" i="1"/>
  <c r="N57" i="1"/>
  <c r="N66" i="1"/>
  <c r="J126" i="1"/>
  <c r="N89" i="1"/>
  <c r="S89" i="1" s="1"/>
  <c r="N100" i="1"/>
  <c r="S100" i="1" s="1"/>
  <c r="T126" i="1"/>
  <c r="V126" i="1"/>
  <c r="I110" i="1"/>
  <c r="S110" i="1" s="1"/>
  <c r="N120" i="1"/>
  <c r="S120" i="1" s="1"/>
  <c r="I126" i="1" l="1"/>
  <c r="D126" i="1"/>
  <c r="S41" i="1"/>
  <c r="S32" i="1"/>
  <c r="U126" i="1"/>
  <c r="S26" i="1"/>
  <c r="S126" i="1" l="1"/>
</calcChain>
</file>

<file path=xl/sharedStrings.xml><?xml version="1.0" encoding="utf-8"?>
<sst xmlns="http://schemas.openxmlformats.org/spreadsheetml/2006/main" count="221" uniqueCount="146">
  <si>
    <t xml:space="preserve"> </t>
  </si>
  <si>
    <t>у тому числі</t>
  </si>
  <si>
    <t>усього</t>
  </si>
  <si>
    <t>державний бюджет</t>
  </si>
  <si>
    <t>обласний бюджет</t>
  </si>
  <si>
    <t>місцевий бюджет</t>
  </si>
  <si>
    <t>інші джерела</t>
  </si>
  <si>
    <t>Затверджені джерела фінансування</t>
  </si>
  <si>
    <t>Фактичні обсяги фінансування</t>
  </si>
  <si>
    <t>Результатівні показники виконання Програми</t>
  </si>
  <si>
    <t>Захід</t>
  </si>
  <si>
    <t xml:space="preserve"> тис.грн.</t>
  </si>
  <si>
    <t>2.1. Розвиток земельних відносин</t>
  </si>
  <si>
    <t>проведення суцільної агрохімічної паспортизації земель сільськогосподарського призначення та виготовлення еколого-агрохімічних паспортів полів (ділянок)</t>
  </si>
  <si>
    <t>здійснення докорінного поліпшення сіножатей та пасовищ, зокрема, на землях державної власності та створення громадських пасовищ</t>
  </si>
  <si>
    <t>розкорчування застарілих багаторічних насаджень та перевод  площ під  ними в орні землі</t>
  </si>
  <si>
    <t>розробка та удосконалення ресурсоощадних та ландшафтно-адаптованих агротехнічних і агромеліоративних заходів на черноземних ґрунтах в умовах Донецького регіону</t>
  </si>
  <si>
    <t>проведення інвентаризації земель під полезахисними лісосмугами земель сільськогосподарського призначення державної власності за межами населених пунктів</t>
  </si>
  <si>
    <t>здійснення поліпшення малопродуктивних угідь</t>
  </si>
  <si>
    <t>здійснення рекультивації порушених земель та використання родючого шару ґрунту під час проведення робіт, пов'язаних із порушенням земель</t>
  </si>
  <si>
    <t>2.2. Екологізація сільськогосподарського виробництва та населених пунктів</t>
  </si>
  <si>
    <t>знищення амброзії полинолистої шляхом висіву багаторічних трав</t>
  </si>
  <si>
    <t>знищення амброзії полинолистої шляхом застосування гербіцидів</t>
  </si>
  <si>
    <t>підготовка , організація та проведення земельних торгів у формі аукціону</t>
  </si>
  <si>
    <t>знищення амброзії полинолистої шляхом низького багаторазового скошування до початку цвітіння карантинного бур'яну</t>
  </si>
  <si>
    <t>знищення амброзії полинолистої шляхом дискування полів після збирання озимих та ранніх ярих зернових культур</t>
  </si>
  <si>
    <t>разом</t>
  </si>
  <si>
    <t>2.3. Розвиток рослинництва</t>
  </si>
  <si>
    <t>закладання нових багаторічних насаджень плодоягідних та горіхоплідних культур</t>
  </si>
  <si>
    <t>будівництво теплиць для вирощування овочів у закритому ґрунті</t>
  </si>
  <si>
    <t xml:space="preserve">реконструкція внутрішньогосподарських меліоративних систем </t>
  </si>
  <si>
    <t xml:space="preserve">оновлення (придбання) дощувальної техніки та іригаційного обладнання </t>
  </si>
  <si>
    <t>облаштування систем краплинного зрошення</t>
  </si>
  <si>
    <t>проведення випробовування сортів рослин з метою визначення придатності до поширення їх в Україні (в умовах клімату Донецької області)</t>
  </si>
  <si>
    <t>2.4. Розвиток тваринництва</t>
  </si>
  <si>
    <t>підвищення генетичного потенціалу ВРХ шляхом створення пунктів штучного осіменіння</t>
  </si>
  <si>
    <t>підвищення генетичного потенціалу свиней</t>
  </si>
  <si>
    <t>2.5. Розвиток харчової та переробної промисловості</t>
  </si>
  <si>
    <t xml:space="preserve">створення молокопереробних підприємств, придбання обладнання з переробки молочної продукції </t>
  </si>
  <si>
    <t>придбання обладнання для консервних цехів з виготовлення плодових соків, квашених овочів, їх охолодження та зберігання</t>
  </si>
  <si>
    <t>придбання обладнання до міні-пекарні</t>
  </si>
  <si>
    <t>створення підприємств та цехів з переробки м'яса</t>
  </si>
  <si>
    <t>2.6. Гарантування безпеки та якості продовольства</t>
  </si>
  <si>
    <t>2.7. Науково-методичне забезпечення агропромислового виробництва</t>
  </si>
  <si>
    <t>Організація та проведення щорічної регіональної науково-практичної конференції "Донбас аграрний" з питань впровадження у виробництво інтенсивних технологій вирощування сільгоспкультур, удосконалення структури посівних площ та підвищення рівня економічної ефективності сільгоспвиробництва</t>
  </si>
  <si>
    <t>створення бізнес-інкубатору "DonbassAgroCenter" для підтримки реалізації бізнес-проектів молодих підприємців в сфері АПК. Забезпечення умов швидкого досягнення економічної самостійності нових підприємців</t>
  </si>
  <si>
    <t>2.8. Державна підтримка заходів а агропромисловому комплексі</t>
  </si>
  <si>
    <t>надання фінансової підтримки шляхом надання безвідсоткових кредитів на реалізацію проекту</t>
  </si>
  <si>
    <t>зменшення неопераційних витрат сільгосптоваровиробників, збільшення прибутковості</t>
  </si>
  <si>
    <t>3.1. Підвищення інвестиційної привабливості агропромислового комплексу</t>
  </si>
  <si>
    <t>відведення земельних ділянок, пошук та робота з потенційними інвесторами,    будівництво чи реконструкція  інфраструктурних об'єктів парків.</t>
  </si>
  <si>
    <t>створення та наповнення Банку інвестиційних проектів. Забезпечення постійного оновлення бази даних щодо вільних будівель, об’єктів незавершеного будівництва, земель несільськогосподарського призначення, умов їх оренди та придбання.</t>
  </si>
  <si>
    <t xml:space="preserve"> проведення семінарів та тренінгів з підготовки інвестиційних проектів</t>
  </si>
  <si>
    <t>проведення виставково-ярмаркових заходів</t>
  </si>
  <si>
    <t>видання презентаційної продукції (поліграфічної, мультимедійної тощо)</t>
  </si>
  <si>
    <t>3.2. Створення інфраструктури, підвищення продуктивності та конкурентоспроможності продукції аграрного сектору</t>
  </si>
  <si>
    <t xml:space="preserve">будівництво елеваторного комплексу з переробними потужностями </t>
  </si>
  <si>
    <t>Промоція продукції безпосередньо від фермера - виробника, можливостей для населення здорового харчування за помірними цінами. Розбудова торгівельної  інфраструктури кооперативного сегменту аграрного ринку</t>
  </si>
  <si>
    <t>надання грантової підтримки сільськогосподарським обслуговуючим кооперативам; придбання обладнання для сільськогосподарських кооперативів з метою досягнення вищого рівня переробки сільськогосподарської продукції та збільшення доданої вартості</t>
  </si>
  <si>
    <t>участь у міжнародних  та всеукраїнських виставках та ярмарках</t>
  </si>
  <si>
    <t>активізація суб’єктів підприємницької діяльності АПК щодо участі в міжнародних програмах з підвищення кваліфікації управлінських кадрів, в т.ч. в Програмі «Fit for Partnership with Germany»</t>
  </si>
  <si>
    <t>3.3. Розвиток сільськогосподарського підприємницького  середовища</t>
  </si>
  <si>
    <t>надання фінансової підтримки новоствореним фермерським (сімейним фермерським) господарствам  з набуттям статусу юридичної особи на придбання поголів'я племінних телиць</t>
  </si>
  <si>
    <t>часткове відшкодування вартості придбаних установок індивідуального доїння молока</t>
  </si>
  <si>
    <t xml:space="preserve">створення плодового Агро кластеру                                                                                                                    </t>
  </si>
  <si>
    <t>виділення земельних ділянок для ведення особистого селянського господарства</t>
  </si>
  <si>
    <t>часткове відшкодування вартості придбаних племінних тварин (ВРХ - 203 гол; вівці - 30 гол.)</t>
  </si>
  <si>
    <t>розробка туристичних маршрутів, оглядових майданчиків, мотузкового парку, створення об'єкту туризму "Берестівськи сири" (виробництво сирів під склом)</t>
  </si>
  <si>
    <t xml:space="preserve"> участь (після оголошення чергового траншу відбору проектів) у конкурсному відборі проектів регіонального розвитку, які можуть реалізовуватися за рахунок коштів державного бюджету , отриманих від Європейського Союзу (секторальна бюджетна підтримка)*</t>
  </si>
  <si>
    <t>проведення навчань з питань підготовки до участі у конкурсах на отримання грантової підтримки</t>
  </si>
  <si>
    <t>3.4. Розвиток системи дорадництвата інформаційної підтримки суб'єктів господарювання АПК</t>
  </si>
  <si>
    <t>створення громадської організації "Донецька обласна сільськогосподарська дорадча служба"</t>
  </si>
  <si>
    <t xml:space="preserve">сприяння у впровадженні новітніх, інноваційних технологій з розвитку овочівництва закритого ґрунту, технологій вирощування м'яса, молока, кормовиробництва,                         бджільництва </t>
  </si>
  <si>
    <t>проведення інформаційно-роз'яснювальної і консультативної роботи щодо створення  сільськогосподарських обслуговуючих кооперативів , сімейних фермерських господарств, організація поїздок до кооперативно-навчальних ферм</t>
  </si>
  <si>
    <t>вивчення та популяризація досвіду успішних кооперативів інших регіонів України</t>
  </si>
  <si>
    <t>запровадження на постійній основі заходів з надання методологічної, консультативної допомоги  об'єднаним територіальним громадам області</t>
  </si>
  <si>
    <t>створення Школи фермерів на базі Олександрівського аграрного ліцею</t>
  </si>
  <si>
    <t>створення Всеукраїнського мережевого бізнес-інкубатора для диверсифікації сільськогосподарського виробництва і розвитку кооперації у сільській місцевості</t>
  </si>
  <si>
    <t>3.5. Розвиток сільськогосподарської кооперації</t>
  </si>
  <si>
    <t xml:space="preserve">формування  матеріально-технічної бази новостворених сільськогосподарських обслуговуючих кооперативів шляхом надання фінансової підтримки на придбання обладнання для прийому та охолодження молока  </t>
  </si>
  <si>
    <t xml:space="preserve">формування  матеріально-технічної бази сільськогосподарських обслуговуючих кооперативів шляхом часткового відшкодування вартості  сільськогосподарської техніки та обладнання, устаткування для міні-переробки сільськогосподарської продукції, будівництва плодоовочевих сховищ  </t>
  </si>
  <si>
    <t xml:space="preserve">часткове відшкодування вартості придбаної міні-техніки та обладнання для заготівлі, переробки, зберігання закупленої у членів кооперативу продукції </t>
  </si>
  <si>
    <t>будівництво елеваторів</t>
  </si>
  <si>
    <t>створення пунктів забою тварин, вирощених в сімейних фермерських господарствах</t>
  </si>
  <si>
    <t>3.6. Ринок матеріально-технічних ресурсів та послуг</t>
  </si>
  <si>
    <t>придбання складної сільськогосподарської техніки вітчизняного та іноземного виробництва</t>
  </si>
  <si>
    <t>будівництво та реконструкція тваринницьких ферм та комплексів</t>
  </si>
  <si>
    <t xml:space="preserve">участь у Міжнародній агропромисловій виставці "Агро-2018", "Агро-2019", "Агро-2020" </t>
  </si>
  <si>
    <t>3.7. Впровадження інноваційних технологій в галузі АПК</t>
  </si>
  <si>
    <t>виготовлення для розповсюдження серед  населення та суб'єктів господарювання матеріалів щодо африканської чуми свиней та нодулярного дерматиту ВРХ (буклети - 7500 од., плакати - 2500 од, брошури - 1000 од, флаєра - 15000 од).</t>
  </si>
  <si>
    <t>Додаток 1</t>
  </si>
  <si>
    <t xml:space="preserve">до листа департаменту АПК та РСТ </t>
  </si>
  <si>
    <t>Донецької ОДА</t>
  </si>
  <si>
    <t>Пероральна імунізація диких м'ясоїдних проти сказу</t>
  </si>
  <si>
    <t>Впровадження системи НАССР на підприємствах харчової та переробної промисловості</t>
  </si>
  <si>
    <t>тис. грн.</t>
  </si>
  <si>
    <t>Виконання до обсягів, передбачених програмою,%</t>
  </si>
  <si>
    <t xml:space="preserve">сприяння розвитку підприємництва, промоція успішних практик малого агропромислового підприємництва, кооперації, у т. ч. шляхом організації та проведення ярмаркових заходів з продажу населенню сільськогосподарської продукції </t>
  </si>
  <si>
    <t xml:space="preserve">відзначення   суб'єктів  в сфері агропромислового виробництва з нагоди  Дня працівників сільського господарства </t>
  </si>
  <si>
    <t>Інформація про виконання заходів  комплексної програми економічного розвитку сільських територій Донецької області  на 2018 - 2020 роки  за І квартал 2019 року</t>
  </si>
  <si>
    <t>Обсяг фінансування, передбачений Програмою              на 2019 рік</t>
  </si>
  <si>
    <t>придбання техніки та обладнання для садівництва</t>
  </si>
  <si>
    <t xml:space="preserve">збільшення чисельності  поголів'я корів молочного напрямку шляхом придбання </t>
  </si>
  <si>
    <t xml:space="preserve">будівництво приміщення для одночасного утримання 2,5 тис. голів свиней. Організація роботи цеху забою тварин та м'ясопереробки </t>
  </si>
  <si>
    <t>реконструкція приміщень для утримання курей-несучок</t>
  </si>
  <si>
    <t>будівництво борошно-меленого цеху</t>
  </si>
  <si>
    <t>будівництво підприємства з виробництва хлібобулочних  виробів</t>
  </si>
  <si>
    <t>створення цеху з виробництва кондитерських виробів</t>
  </si>
  <si>
    <t>створення оптового фермерського ринку сільськогосподарської продукції регіонального значення з функцією логістичної платформи</t>
  </si>
  <si>
    <t>придбання роботів для доїння корів</t>
  </si>
  <si>
    <t>придбання систем вентиляції та годівлі свиней</t>
  </si>
  <si>
    <t>Всього за Програмою на 2019 рік</t>
  </si>
  <si>
    <t>Розроблена научна документація "Методичні засоби формування грунтозахисних агроландшафтів Донецької області"</t>
  </si>
  <si>
    <t>Донецькою філією ДУ Держгрунтохорона проведено суцільне еколого-агрономічне обстеження на площі 0,1 тис.га по Бахмутському, 5,2 тис. га - по Слов'янському,  0,1 тис. га -по Покровському, 0,2 тис. га. - по Мар'їнському  районах, 0,04 тис. га - по Соледарській, 0,03 тис. га - по Черкаській територіальних громадах.</t>
  </si>
  <si>
    <t>Проведено земельні торги у формі аукціону на право оренди на земельні ділянки   у районах:  Покровському - на площу 0,0297 га; Мар'їнському - 118,2209 га; Добропільському - 16,0 га, Волноваському - 44,0 га.</t>
  </si>
  <si>
    <t>Здійснено поліпшення малопродуктивних угідь залуженням багаторічних трав на площі 157 га (Мангушський район)</t>
  </si>
  <si>
    <t>Для знищення амброзії полинолистої висіяно багаторічних трав на площі 831 га Мар'їнський район</t>
  </si>
  <si>
    <t xml:space="preserve">Реконструкція внутрішньогосподарських меліоративних систем на площі 10 га (Бахмутський район).
</t>
  </si>
  <si>
    <t>Облаштування систем краплинного зрошення на площі 178,4 га(райони: Бахмутський - 18,4 га, Добропільський - 160 га).</t>
  </si>
  <si>
    <t>Проведення випробування сортів рослин з метою визначення придатності до поширння їх в Україні не проводилось за відсутністю коштів</t>
  </si>
  <si>
    <t>Робота не проводилась, строк не настав</t>
  </si>
  <si>
    <t>Придбано обладнання з переробки молочної продукції СФГ "Мєчта" (Волноваський район)</t>
  </si>
  <si>
    <t>Відновлено роботу філії "Бахмутська птахофабрика" ПНВК "Інтербізнес"</t>
  </si>
  <si>
    <t>Робота не проводилась за відсутністю коштів</t>
  </si>
  <si>
    <t>Розповсюджено: листівок - 24, статті - 2 Добропільський район)</t>
  </si>
  <si>
    <t>Організовано та проведено науково-практичну конференцію "Донбас аграрний" з питань впровадження у виробництво інтенсивних технологій вирощування сільгоспкультур, удосконалення структури посівних площ та підвищення рівня економічної ефективності сільгоспвиробництва</t>
  </si>
  <si>
    <t>Проведено роботу з оновлення анкет інвестиційних проектів та анкет вільних земельних ділянок типу Greenfield, Brownfield та вільні виробничі площі.</t>
  </si>
  <si>
    <t>Протягом звітного періоду не проводились семінари та тренінги</t>
  </si>
  <si>
    <t>Виставково-ярмаркових заходів не відбувалось</t>
  </si>
  <si>
    <t>Розповсюджено буклет щодо потенціалу Донецької області та каталогу інвестиційних проектів регіону.
Одночасно розповсюджуються відеоролики «Потенціал Донеччини», «Донеччина: крок до Європи», що популяризують у тому числі аграрні можливості регіону.</t>
  </si>
  <si>
    <t>Триває створення індустріальних парків, а саме: «Лиманський» (м.Лиман), «Техносіті»  (м. Костянтинівка), "АзовАкваІнвест" (м.Маріуполь). Згідно концепції створення індустріального парку "АзовАкваІнвест" крім  основного функціонального призначення (виробництво у сфері машинобудування, легкої і харчової промисловості) супутніми видами діяльності можуть бути: переробка продуктів сільського господарства, виробництво комбікормів та екологічного добрива; розробка та впровадження інноваційних технологій  у тому числі у галузі сільського господарства,  харчової та хімічної промисловості. Також . до уваги інвесторів можуть бути запропоновані анкети тридцяти вільних земельних ділянок, які зазначені в Інвестиційному паспорті Донецької області.</t>
  </si>
  <si>
    <t>Партнерською платформою Донецької області, що функціонує у рамках  «Програми Федерального міністерства економіки та енергетики з підготовки управлінських кадрів - Fit for Partnership with Germany» ведеться робота щодо залучення суб’єктів господарювання до участі в проекті, який передбачає стажування протягом місяця в Німеччині для підвищення кваліфікації та налагодження співробітництва з німецькими партнерами. Стажування передбачає попереднє проходження конкурсного відбору.  У І кварталі 2019 року у конкурсному відборі приймали участь 2 представники АПК Донеччини, один з них успішно пройшов відбір. Триває робота щодо активізації сільськогосподарських підприємств для участі у Проекті. Інформаційна підтримка учасників передбачає у тому числі проведення бізнес-майстерень,  до яких долучаються дві випускниці Проекту-представниці сільськогосподарського сектору Донецької області.</t>
  </si>
  <si>
    <t>У першому кварталі поточного року  конкурс з відбору проектів Мінрегіоном  не оголошено.</t>
  </si>
  <si>
    <t>20.03.2019 прийнято участь у семінарі-нараді з представниками ОТГ щодо підготовки документів до участі у конкурсному відборі проектів регіонального розвитку, які можуть реалізовуватися за рахунок коштів державного бюджету, отриманих від Європейського Союзу</t>
  </si>
  <si>
    <t xml:space="preserve">Виділено 11 земельних ділянок 22 га (райони: Костянтинівський - 8 зем. ділянок -16 га, Добропільський- 3 зем. ділянки - 6 га)для ведення особистого селянського господарства </t>
  </si>
  <si>
    <t>13.03.2019 зареєстрована Громадська організація "Східноукраїнська сільськогосподарська дорадча служба"</t>
  </si>
  <si>
    <t xml:space="preserve">В районах надається інформаційно-роз’яснювальна і консультативна робота  фізичним особам- підприємцям  та населенню щодо розвитку тваринництва та ідентифікації тварин, створенню сільськогосподарських обслуговуючих кооперативів та участі населення і суб’єктів малого та середнього бізнесу в державних, обласних та районних програмах щодо фінансової підтримки підприємництва з державного та різних рівнів місцевого бюджету </t>
  </si>
  <si>
    <t xml:space="preserve">Придбано складної сільськогосподарської техніки вітчизняного та іноземного виробництва 75 одиниць </t>
  </si>
  <si>
    <t>Будівництво складу готової продукції ТОВ "Слов'янська хохлушка", відсоток готовності - 75%</t>
  </si>
  <si>
    <t>Для модернізації виробництва хліба та хлібобулочних виробів: придбано 1 од. "Тістодільника АКТ 130" потужністю 1500-2000 од/год (ФОП Блінов С.В.Покровський район), установка печі (ТОВ "Чайка" Лиманської ОТГ).</t>
  </si>
  <si>
    <t>Наказами ГУ Держгеокадастру у Донецькій області №1039-СГ від 24.04.2018,№1983-СГ від 24.09.2017р (із змінами)., №1059-СГ від 25.04.2018, №1308-СГ від 15.05.2018р.,№1309-СГ від 15.05.2018р. ,№1310-СГ від 15.05.2018р. надані дозволи на проведення робіт з інвентаризації земельних ділянок державної власності під полезахисними лісосмугами із земель сільськогосподарського призначення орієнтованою площею по ОТГ та районам: Лиманська - 833,5600 га; Соледарська - 586,4693 га, Сіверська - 854,2000 га, Мар’їнський район - 1642,1770 га, , Нікольського району -1965,4785 га, Великоновосілківського району- 2788,6200 га. На стадії затвердження напрями використання коштів, передбачених на розвиток земельних відносин, а саме: "Проведення централізованих заходів з інвентаризації земель під полезахисними лісосмугами земель сільськогосподарського призначення державної власності за межами населених пунктів на територіях Сіверської ОТГ, Соледарської ОТГ, Лиманської ОТГ, Нікольського, Мар’їнського, Великоновосілківського районів загальною площею 8670,5048 га та загальною сумою 26 011 514,40 тис. грн. Протягом І кварталу  проінвентаризовано під полезахисними лісосмугами земель сільськогосподарського призначення Черкаської ОТГ площею 276,2 га, Райгородоцької селищнї ради Слов'янського району -  67 га. По Покровському району договори по виконанню робіт з сільськими та селищними радами укладені, зареєстровані в органах ДКС та розпочато роботи, проплачено місцевим бюджетом 30%( 85,8тис. грн.)</t>
  </si>
  <si>
    <t xml:space="preserve">ПрАТ "АПК-Інвест"   продовжено  будівництво  тваринницького комплексу  на землях Миролюбівської сільської ради:  виробничого майданчика утримання племінного маточного стада і кнурів виробників (маточник) 3-я черга  будівництва (готовність 52,47%)  та виробничого майданчику дорощування і відгодівлі товарних свиней (відгодівельний цех №2) 4-а черга будівництва (готовність 1,22%) </t>
  </si>
  <si>
    <t>Розроблено модель надання знань у майбутній "Школі фермерів", проведено відбір навчальних закладів, продовжуєься  робота по отриманню ліцензій на надання освітніх послуг за новою спеціальністю "Робітник фермерського господарства". Державний навчальний заклад "Слов'янський професійний аграрний ліцей" отримав ліцензію.</t>
  </si>
  <si>
    <t>від "___"___________2019 № __________</t>
  </si>
  <si>
    <t>У рамках діяльності FAO та за організаційної підтримки облдержадміністрації організовано та забезпечено участь делегації області (до складу якої входили суб’єкти підприємницької діяльності сфери АПК) у Міжнародній агропромисловій виставці та форумі з розвитку фермерства AGROPORT Ukraine 2019 Львів, що проходили 21-22 березня 2019 року. На даний час вивчається можливість експозиційної участі бізнесу області у виставці «АГРОПОРТ Схід Харків», що проходитиме у 10-12 жовтня поточного року.</t>
  </si>
  <si>
    <t>Впроваджено систему НАССР на ТОВ "Часовярівський ВК"  (Бахмутський район), ТОВ "Чайка" (Лиманська ОТГ), ТОВ "Краматорський комбінат дитячого харчування" (м. Краматорськ)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</si>
</sst>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Cyr"/>
      <charset val="204"/>
    </font>
    <font>
      <sz val="10"/>
      <name val="Arial Cyr"/>
      <charset val="204"/>
    </font>
    <font>
      <sz val="10"/>
      <name val="Helv"/>
      <charset val="204"/>
    </font>
    <font>
      <b/>
      <sz val="12"/>
      <name val="Times New Roman"/>
      <family val="1"/>
      <charset val="204"/>
    </font>
    <font>
      <sz val="10"/>
      <name val="Times New Roman"/>
      <family val="1"/>
      <charset val="204"/>
    </font>
    <font>
      <b/>
      <i/>
      <sz val="11"/>
      <name val="Times New Roman"/>
      <family val="1"/>
      <charset val="204"/>
    </font>
    <font>
      <sz val="11"/>
      <name val="Times New Roman"/>
      <family val="1"/>
      <charset val="204"/>
    </font>
    <font>
      <b/>
      <i/>
      <sz val="10"/>
      <name val="Times New Roman"/>
      <family val="1"/>
      <charset val="204"/>
    </font>
    <font>
      <b/>
      <sz val="10"/>
      <name val="Times New Roman"/>
      <family val="1"/>
      <charset val="204"/>
    </font>
    <font>
      <sz val="8"/>
      <name val="Arial Cyr"/>
      <charset val="204"/>
    </font>
    <font>
      <sz val="10"/>
      <color indexed="8"/>
      <name val="Times New Roman"/>
      <family val="1"/>
      <charset val="204"/>
    </font>
    <font>
      <b/>
      <sz val="11"/>
      <name val="Times New Roman"/>
      <family val="1"/>
      <charset val="204"/>
    </font>
    <font>
      <sz val="11"/>
      <color indexed="8"/>
      <name val="Times New Roman"/>
      <family val="1"/>
      <charset val="204"/>
    </font>
    <font>
      <b/>
      <sz val="11"/>
      <color indexed="8"/>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2" fillId="0" borderId="0"/>
  </cellStyleXfs>
  <cellXfs count="88">
    <xf numFmtId="0" fontId="0" fillId="0" borderId="0" xfId="0"/>
    <xf numFmtId="0" fontId="1" fillId="0" borderId="0" xfId="1" applyFont="1" applyFill="1" applyBorder="1"/>
    <xf numFmtId="164" fontId="1" fillId="0" borderId="0" xfId="1" applyNumberFormat="1" applyFont="1" applyFill="1" applyBorder="1"/>
    <xf numFmtId="0" fontId="5" fillId="0" borderId="0" xfId="1" applyFont="1" applyFill="1" applyBorder="1" applyAlignment="1">
      <alignment wrapText="1"/>
    </xf>
    <xf numFmtId="0" fontId="1" fillId="0" borderId="0" xfId="1" applyFont="1" applyBorder="1"/>
    <xf numFmtId="164" fontId="8" fillId="0" borderId="0" xfId="1" applyNumberFormat="1" applyFont="1" applyFill="1" applyBorder="1" applyAlignment="1">
      <alignment horizontal="center" vertical="center" wrapText="1"/>
    </xf>
    <xf numFmtId="0" fontId="0" fillId="0" borderId="0" xfId="0" applyBorder="1"/>
    <xf numFmtId="0" fontId="4" fillId="0" borderId="0" xfId="1" applyFont="1" applyFill="1" applyBorder="1"/>
    <xf numFmtId="0" fontId="4" fillId="0" borderId="0" xfId="1" applyFont="1" applyFill="1" applyBorder="1" applyAlignment="1">
      <alignment horizontal="right"/>
    </xf>
    <xf numFmtId="164" fontId="7" fillId="0" borderId="0" xfId="1" applyNumberFormat="1" applyFont="1" applyFill="1" applyBorder="1" applyAlignment="1">
      <alignment horizontal="center" vertical="center" wrapText="1"/>
    </xf>
    <xf numFmtId="0" fontId="0" fillId="0" borderId="0" xfId="0" applyFill="1"/>
    <xf numFmtId="0" fontId="0" fillId="0" borderId="0" xfId="0" applyFill="1" applyBorder="1"/>
    <xf numFmtId="0" fontId="3" fillId="0" borderId="0" xfId="1" applyFont="1" applyFill="1" applyBorder="1" applyAlignment="1">
      <alignment horizontal="center"/>
    </xf>
    <xf numFmtId="0" fontId="3" fillId="0" borderId="0" xfId="1" applyFont="1" applyFill="1" applyBorder="1" applyAlignment="1"/>
    <xf numFmtId="0" fontId="3" fillId="0" borderId="0" xfId="1" applyFont="1" applyFill="1" applyBorder="1" applyAlignment="1">
      <alignment horizontal="left"/>
    </xf>
    <xf numFmtId="0" fontId="8" fillId="0" borderId="0" xfId="1" applyFont="1" applyFill="1" applyBorder="1" applyAlignment="1">
      <alignment horizontal="left" vertical="center" wrapText="1"/>
    </xf>
    <xf numFmtId="164" fontId="8" fillId="0" borderId="0" xfId="1" applyNumberFormat="1" applyFont="1" applyFill="1" applyBorder="1" applyAlignment="1">
      <alignment horizontal="left" vertical="center" wrapText="1"/>
    </xf>
    <xf numFmtId="3" fontId="8" fillId="0" borderId="0" xfId="1" applyNumberFormat="1" applyFont="1" applyFill="1" applyBorder="1" applyAlignment="1">
      <alignment horizontal="left" vertical="center" wrapText="1"/>
    </xf>
    <xf numFmtId="0" fontId="4" fillId="0" borderId="0" xfId="0" applyFont="1" applyFill="1" applyBorder="1" applyAlignment="1">
      <alignment horizontal="left" vertical="center"/>
    </xf>
    <xf numFmtId="165" fontId="6" fillId="0" borderId="1" xfId="1" applyNumberFormat="1" applyFont="1" applyFill="1" applyBorder="1" applyAlignment="1">
      <alignment horizontal="left" vertical="center" wrapText="1"/>
    </xf>
    <xf numFmtId="165" fontId="8" fillId="0" borderId="0" xfId="1" applyNumberFormat="1" applyFont="1" applyFill="1" applyBorder="1" applyAlignment="1">
      <alignment horizontal="left" vertical="center" wrapText="1"/>
    </xf>
    <xf numFmtId="0" fontId="4" fillId="0" borderId="0" xfId="0" applyFont="1"/>
    <xf numFmtId="165" fontId="6" fillId="0" borderId="1" xfId="1" applyNumberFormat="1" applyFont="1" applyFill="1" applyBorder="1" applyAlignment="1">
      <alignment horizontal="center" vertical="center" wrapText="1"/>
    </xf>
    <xf numFmtId="0" fontId="10" fillId="3" borderId="0" xfId="0" applyFont="1" applyFill="1" applyBorder="1" applyAlignment="1">
      <alignment vertical="top" wrapText="1"/>
    </xf>
    <xf numFmtId="0" fontId="4" fillId="3" borderId="2" xfId="0" applyFont="1" applyFill="1" applyBorder="1" applyAlignment="1">
      <alignment horizontal="left" vertical="top" wrapText="1"/>
    </xf>
    <xf numFmtId="0" fontId="4" fillId="3" borderId="0" xfId="0" applyFont="1" applyFill="1" applyBorder="1" applyAlignment="1">
      <alignment horizontal="left" vertical="top" wrapText="1"/>
    </xf>
    <xf numFmtId="165" fontId="6" fillId="0" borderId="1" xfId="1" applyNumberFormat="1" applyFont="1" applyFill="1" applyBorder="1" applyAlignment="1">
      <alignment horizontal="center" vertical="top" wrapText="1"/>
    </xf>
    <xf numFmtId="165" fontId="6" fillId="0" borderId="1" xfId="1" applyNumberFormat="1" applyFont="1" applyFill="1" applyBorder="1" applyAlignment="1">
      <alignment horizontal="left" vertical="top" wrapText="1"/>
    </xf>
    <xf numFmtId="0" fontId="0" fillId="4" borderId="0" xfId="0" applyFill="1"/>
    <xf numFmtId="2" fontId="6" fillId="0" borderId="1" xfId="1" applyNumberFormat="1" applyFont="1" applyFill="1" applyBorder="1" applyAlignment="1">
      <alignment horizontal="center" vertical="center" wrapText="1"/>
    </xf>
    <xf numFmtId="165" fontId="6" fillId="0" borderId="2" xfId="1" applyNumberFormat="1" applyFont="1" applyFill="1" applyBorder="1" applyAlignment="1">
      <alignment horizontal="center" vertical="top" wrapText="1"/>
    </xf>
    <xf numFmtId="0" fontId="6" fillId="0" borderId="1" xfId="1" applyFont="1" applyFill="1" applyBorder="1" applyAlignment="1">
      <alignment horizontal="center" vertical="center" wrapText="1"/>
    </xf>
    <xf numFmtId="0" fontId="6" fillId="0" borderId="1" xfId="0" applyFont="1" applyBorder="1" applyAlignment="1">
      <alignment horizontal="center" vertical="center"/>
    </xf>
    <xf numFmtId="0" fontId="12" fillId="0" borderId="1" xfId="0" applyFont="1" applyFill="1" applyBorder="1" applyAlignment="1">
      <alignment horizontal="left" vertical="top" wrapText="1"/>
    </xf>
    <xf numFmtId="0" fontId="12" fillId="0" borderId="1" xfId="0" applyFont="1" applyFill="1" applyBorder="1" applyAlignment="1">
      <alignment vertical="top" wrapText="1"/>
    </xf>
    <xf numFmtId="0" fontId="6" fillId="0" borderId="1" xfId="0" applyFont="1" applyFill="1" applyBorder="1" applyAlignment="1">
      <alignment horizontal="left" vertical="top" wrapText="1"/>
    </xf>
    <xf numFmtId="0" fontId="13" fillId="0" borderId="1" xfId="0" applyFont="1" applyFill="1" applyBorder="1" applyAlignment="1">
      <alignment vertical="top" wrapText="1"/>
    </xf>
    <xf numFmtId="0" fontId="6" fillId="0" borderId="1" xfId="0" applyFont="1" applyFill="1" applyBorder="1" applyAlignment="1">
      <alignment horizontal="left" vertical="center"/>
    </xf>
    <xf numFmtId="165" fontId="6" fillId="0" borderId="1" xfId="0" applyNumberFormat="1" applyFont="1" applyFill="1" applyBorder="1" applyAlignment="1">
      <alignment horizontal="center" vertical="top"/>
    </xf>
    <xf numFmtId="2" fontId="6" fillId="0" borderId="1" xfId="1"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165" fontId="6" fillId="0" borderId="0" xfId="0" applyNumberFormat="1" applyFont="1" applyFill="1" applyAlignment="1">
      <alignment horizontal="center" vertical="center"/>
    </xf>
    <xf numFmtId="0" fontId="6" fillId="0" borderId="2" xfId="0" applyFont="1" applyFill="1" applyBorder="1" applyAlignment="1">
      <alignment horizontal="center" vertical="top" wrapText="1"/>
    </xf>
    <xf numFmtId="0" fontId="11" fillId="3" borderId="1" xfId="0" applyFont="1" applyFill="1" applyBorder="1" applyAlignment="1">
      <alignment horizontal="left" vertical="top" wrapText="1"/>
    </xf>
    <xf numFmtId="165" fontId="6" fillId="0" borderId="4" xfId="1" applyNumberFormat="1" applyFont="1" applyFill="1" applyBorder="1" applyAlignment="1">
      <alignment horizontal="center" vertical="top" wrapText="1"/>
    </xf>
    <xf numFmtId="0" fontId="3" fillId="0" borderId="0" xfId="0" applyFont="1" applyAlignment="1">
      <alignment horizontal="center"/>
    </xf>
    <xf numFmtId="0" fontId="6" fillId="0" borderId="1" xfId="0" applyFont="1" applyBorder="1" applyAlignment="1">
      <alignment horizontal="justify" vertical="top" wrapText="1"/>
    </xf>
    <xf numFmtId="0" fontId="8" fillId="3" borderId="0" xfId="0" applyFont="1" applyFill="1" applyBorder="1" applyAlignment="1">
      <alignment horizontal="left" vertical="top" wrapText="1"/>
    </xf>
    <xf numFmtId="165" fontId="8" fillId="0" borderId="0"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11" fillId="0" borderId="1" xfId="0" applyFont="1" applyFill="1" applyBorder="1" applyAlignment="1">
      <alignment horizontal="left" vertical="center"/>
    </xf>
    <xf numFmtId="0" fontId="6" fillId="0" borderId="1" xfId="0" applyFont="1" applyFill="1" applyBorder="1" applyAlignment="1">
      <alignment horizontal="center" vertical="top" wrapText="1"/>
    </xf>
    <xf numFmtId="165" fontId="6" fillId="0" borderId="2" xfId="1" applyNumberFormat="1" applyFont="1" applyFill="1" applyBorder="1" applyAlignment="1">
      <alignment horizontal="center" vertical="top" wrapText="1"/>
    </xf>
    <xf numFmtId="165" fontId="6" fillId="0" borderId="2" xfId="1"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horizontal="justify" vertical="top" wrapText="1"/>
    </xf>
    <xf numFmtId="165" fontId="6" fillId="0" borderId="2" xfId="1" applyNumberFormat="1" applyFont="1" applyFill="1" applyBorder="1" applyAlignment="1">
      <alignment horizontal="center" vertical="top" wrapText="1"/>
    </xf>
    <xf numFmtId="165" fontId="6" fillId="0" borderId="2" xfId="1" applyNumberFormat="1" applyFont="1" applyFill="1" applyBorder="1" applyAlignment="1">
      <alignment horizontal="center" vertical="top" wrapText="1"/>
    </xf>
    <xf numFmtId="165" fontId="6" fillId="0" borderId="3" xfId="1"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4" fillId="0" borderId="0" xfId="0"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11" fillId="0" borderId="1" xfId="0" applyFont="1" applyFill="1" applyBorder="1" applyAlignment="1">
      <alignment horizontal="center" vertical="top" wrapText="1"/>
    </xf>
    <xf numFmtId="0" fontId="6" fillId="0" borderId="1" xfId="1" applyFont="1" applyFill="1" applyBorder="1" applyAlignment="1">
      <alignment horizontal="center" wrapText="1"/>
    </xf>
    <xf numFmtId="0" fontId="6"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0" xfId="1" applyFont="1" applyFill="1" applyBorder="1" applyAlignment="1">
      <alignment horizontal="center"/>
    </xf>
    <xf numFmtId="0" fontId="3" fillId="0" borderId="0" xfId="1" applyFont="1" applyFill="1" applyBorder="1" applyAlignment="1">
      <alignment horizontal="left"/>
    </xf>
    <xf numFmtId="0" fontId="3" fillId="2" borderId="0" xfId="1" applyFont="1" applyFill="1" applyBorder="1" applyAlignment="1">
      <alignment horizontal="center"/>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wrapText="1"/>
    </xf>
    <xf numFmtId="0" fontId="11"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cellXfs>
  <cellStyles count="3">
    <cellStyle name="Обычный" xfId="0" builtinId="0"/>
    <cellStyle name="Обычный_Лист1" xfId="1"/>
    <cellStyle name="Стиль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B201"/>
  <sheetViews>
    <sheetView tabSelected="1" topLeftCell="C44" zoomScale="85" zoomScaleNormal="85" zoomScaleSheetLayoutView="51" workbookViewId="0">
      <selection activeCell="S46" sqref="S46:W47"/>
    </sheetView>
  </sheetViews>
  <sheetFormatPr defaultRowHeight="12.75" x14ac:dyDescent="0.2"/>
  <cols>
    <col min="1" max="1" width="11.85546875" customWidth="1"/>
    <col min="2" max="2" width="7.42578125" customWidth="1"/>
    <col min="3" max="3" width="24.42578125" style="10" customWidth="1"/>
    <col min="4" max="4" width="11.85546875" customWidth="1"/>
    <col min="5" max="5" width="9.85546875" customWidth="1"/>
    <col min="6" max="6" width="12.7109375" customWidth="1"/>
    <col min="7" max="7" width="12.5703125" customWidth="1"/>
    <col min="8" max="8" width="11.85546875" customWidth="1"/>
    <col min="9" max="9" width="11.85546875" style="10" customWidth="1"/>
    <col min="10" max="10" width="10" style="10" customWidth="1"/>
    <col min="11" max="11" width="8.85546875" style="10" customWidth="1"/>
    <col min="12" max="12" width="8" style="10" customWidth="1"/>
    <col min="13" max="13" width="12.140625" style="10" customWidth="1"/>
    <col min="14" max="14" width="10.28515625" style="10" customWidth="1"/>
    <col min="15" max="15" width="9.7109375" style="10" customWidth="1"/>
    <col min="16" max="17" width="8.5703125" style="10" customWidth="1"/>
    <col min="18" max="18" width="10.28515625" style="10" customWidth="1"/>
    <col min="19" max="19" width="8.7109375" customWidth="1"/>
    <col min="20" max="20" width="9.7109375" customWidth="1"/>
    <col min="21" max="21" width="8.28515625" customWidth="1"/>
    <col min="22" max="22" width="8.42578125" customWidth="1"/>
    <col min="23" max="23" width="6.5703125" customWidth="1"/>
    <col min="24" max="24" width="33.7109375" customWidth="1"/>
  </cols>
  <sheetData>
    <row r="1" spans="3:24" x14ac:dyDescent="0.2">
      <c r="V1" s="21" t="s">
        <v>90</v>
      </c>
      <c r="W1" s="21"/>
      <c r="X1" s="21"/>
    </row>
    <row r="2" spans="3:24" x14ac:dyDescent="0.2">
      <c r="V2" s="21" t="s">
        <v>91</v>
      </c>
      <c r="W2" s="21"/>
      <c r="X2" s="21"/>
    </row>
    <row r="3" spans="3:24" x14ac:dyDescent="0.2">
      <c r="V3" s="21" t="s">
        <v>92</v>
      </c>
      <c r="W3" s="21"/>
      <c r="X3" s="21"/>
    </row>
    <row r="4" spans="3:24" x14ac:dyDescent="0.2">
      <c r="V4" s="21" t="s">
        <v>143</v>
      </c>
      <c r="W4" s="21"/>
      <c r="X4" s="21"/>
    </row>
    <row r="5" spans="3:24" ht="15.75" x14ac:dyDescent="0.25">
      <c r="C5" s="73" t="s">
        <v>99</v>
      </c>
      <c r="D5" s="73"/>
      <c r="E5" s="73"/>
      <c r="F5" s="73"/>
      <c r="G5" s="73"/>
      <c r="H5" s="73"/>
      <c r="I5" s="73"/>
      <c r="J5" s="73"/>
      <c r="K5" s="73"/>
      <c r="L5" s="73"/>
      <c r="M5" s="73"/>
      <c r="N5" s="73"/>
      <c r="O5" s="73"/>
      <c r="P5" s="73"/>
      <c r="Q5" s="73"/>
      <c r="R5" s="73"/>
      <c r="S5" s="73"/>
      <c r="T5" s="73"/>
      <c r="U5" s="73"/>
      <c r="V5" s="73"/>
      <c r="W5" s="73"/>
    </row>
    <row r="6" spans="3:24" ht="15.75" x14ac:dyDescent="0.25">
      <c r="C6" s="12"/>
      <c r="D6" s="12"/>
      <c r="E6" s="12"/>
      <c r="F6" s="12"/>
      <c r="G6" s="12"/>
      <c r="H6" s="12"/>
      <c r="I6" s="12"/>
      <c r="J6" s="12"/>
      <c r="K6" s="12"/>
      <c r="L6" s="12"/>
      <c r="M6" s="12"/>
      <c r="N6" s="12"/>
      <c r="O6" s="12"/>
      <c r="P6" s="12"/>
      <c r="Q6" s="12"/>
      <c r="R6" s="12"/>
      <c r="S6" s="12"/>
      <c r="T6" s="12"/>
      <c r="U6" s="12"/>
      <c r="V6" s="12"/>
      <c r="W6" s="12"/>
      <c r="X6" s="45" t="s">
        <v>95</v>
      </c>
    </row>
    <row r="7" spans="3:24" ht="3.75" customHeight="1" x14ac:dyDescent="0.25">
      <c r="C7" s="13"/>
      <c r="D7" s="74"/>
      <c r="E7" s="74"/>
      <c r="F7" s="74"/>
      <c r="G7" s="74"/>
      <c r="H7" s="74"/>
      <c r="I7" s="74"/>
      <c r="J7" s="74"/>
      <c r="K7" s="74"/>
      <c r="L7" s="74"/>
      <c r="M7" s="74"/>
      <c r="N7" s="74"/>
      <c r="O7" s="74"/>
      <c r="P7" s="74"/>
      <c r="Q7" s="74"/>
      <c r="R7" s="74"/>
      <c r="S7" s="74"/>
      <c r="T7" s="74"/>
      <c r="U7" s="74"/>
      <c r="V7" s="74"/>
      <c r="W7" s="74"/>
    </row>
    <row r="8" spans="3:24" ht="15.75" hidden="1" x14ac:dyDescent="0.25">
      <c r="C8" s="13"/>
      <c r="D8" s="74"/>
      <c r="E8" s="74"/>
      <c r="F8" s="74"/>
      <c r="G8" s="74"/>
      <c r="H8" s="74"/>
      <c r="I8" s="74"/>
      <c r="J8" s="74"/>
      <c r="K8" s="74"/>
      <c r="L8" s="74"/>
      <c r="M8" s="74"/>
      <c r="N8" s="74"/>
      <c r="O8" s="74"/>
      <c r="P8" s="14"/>
      <c r="Q8" s="14"/>
      <c r="R8" s="14"/>
      <c r="S8" s="14"/>
      <c r="T8" s="14"/>
      <c r="U8" s="14"/>
      <c r="V8" s="14"/>
      <c r="W8" s="14"/>
    </row>
    <row r="9" spans="3:24" ht="15.75" hidden="1" x14ac:dyDescent="0.25">
      <c r="C9" s="73" t="s">
        <v>0</v>
      </c>
      <c r="D9" s="73"/>
      <c r="E9" s="73"/>
      <c r="F9" s="73"/>
      <c r="G9" s="73"/>
      <c r="H9" s="73"/>
      <c r="I9" s="73"/>
      <c r="J9" s="73"/>
      <c r="K9" s="73"/>
      <c r="L9" s="73"/>
      <c r="M9" s="73"/>
      <c r="N9" s="73"/>
      <c r="O9" s="73"/>
      <c r="P9" s="73"/>
      <c r="Q9" s="73"/>
      <c r="R9" s="73"/>
      <c r="S9" s="73"/>
      <c r="T9" s="73"/>
      <c r="U9" s="73"/>
      <c r="V9" s="73"/>
      <c r="W9" s="73"/>
    </row>
    <row r="10" spans="3:24" ht="0.75" hidden="1" customHeight="1" x14ac:dyDescent="0.25">
      <c r="C10" s="75"/>
      <c r="D10" s="75"/>
      <c r="E10" s="75"/>
      <c r="F10" s="75"/>
      <c r="G10" s="75"/>
      <c r="H10" s="75"/>
      <c r="I10" s="75"/>
      <c r="J10" s="75"/>
      <c r="K10" s="75"/>
      <c r="L10" s="75"/>
      <c r="M10" s="75"/>
      <c r="N10" s="75"/>
      <c r="O10" s="75"/>
      <c r="P10" s="75"/>
      <c r="Q10" s="75"/>
      <c r="R10" s="75"/>
      <c r="S10" s="75"/>
      <c r="T10" s="75"/>
      <c r="U10" s="75"/>
      <c r="V10" s="75"/>
      <c r="W10" s="75"/>
    </row>
    <row r="11" spans="3:24" hidden="1" x14ac:dyDescent="0.2">
      <c r="C11" s="1"/>
      <c r="D11" s="1"/>
      <c r="E11" s="1"/>
      <c r="F11" s="1"/>
      <c r="G11" s="1"/>
      <c r="H11" s="1"/>
      <c r="I11" s="1"/>
      <c r="J11" s="1"/>
      <c r="K11" s="1"/>
      <c r="L11" s="1"/>
      <c r="M11" s="1"/>
      <c r="N11" s="1"/>
      <c r="O11" s="1"/>
      <c r="P11" s="1"/>
      <c r="Q11" s="1"/>
      <c r="W11" s="8" t="s">
        <v>11</v>
      </c>
    </row>
    <row r="12" spans="3:24" ht="26.25" customHeight="1" x14ac:dyDescent="0.2">
      <c r="C12" s="77" t="s">
        <v>10</v>
      </c>
      <c r="D12" s="68" t="s">
        <v>100</v>
      </c>
      <c r="E12" s="68"/>
      <c r="F12" s="68"/>
      <c r="G12" s="68"/>
      <c r="H12" s="68"/>
      <c r="I12" s="68" t="s">
        <v>7</v>
      </c>
      <c r="J12" s="68"/>
      <c r="K12" s="68"/>
      <c r="L12" s="68"/>
      <c r="M12" s="68"/>
      <c r="N12" s="76" t="s">
        <v>8</v>
      </c>
      <c r="O12" s="76"/>
      <c r="P12" s="76"/>
      <c r="Q12" s="76"/>
      <c r="R12" s="76"/>
      <c r="S12" s="69" t="s">
        <v>96</v>
      </c>
      <c r="T12" s="69"/>
      <c r="U12" s="69"/>
      <c r="V12" s="69"/>
      <c r="W12" s="69"/>
      <c r="X12" s="80" t="s">
        <v>9</v>
      </c>
    </row>
    <row r="13" spans="3:24" ht="13.15" customHeight="1" x14ac:dyDescent="0.25">
      <c r="C13" s="78"/>
      <c r="D13" s="68" t="s">
        <v>2</v>
      </c>
      <c r="E13" s="67" t="s">
        <v>1</v>
      </c>
      <c r="F13" s="67"/>
      <c r="G13" s="67"/>
      <c r="H13" s="67"/>
      <c r="I13" s="68" t="s">
        <v>2</v>
      </c>
      <c r="J13" s="67" t="s">
        <v>1</v>
      </c>
      <c r="K13" s="67"/>
      <c r="L13" s="67"/>
      <c r="M13" s="67"/>
      <c r="N13" s="68" t="s">
        <v>2</v>
      </c>
      <c r="O13" s="67" t="s">
        <v>1</v>
      </c>
      <c r="P13" s="67"/>
      <c r="Q13" s="67"/>
      <c r="R13" s="67"/>
      <c r="S13" s="68" t="s">
        <v>2</v>
      </c>
      <c r="T13" s="67" t="s">
        <v>1</v>
      </c>
      <c r="U13" s="67"/>
      <c r="V13" s="67"/>
      <c r="W13" s="67"/>
      <c r="X13" s="80"/>
    </row>
    <row r="14" spans="3:24" ht="60" x14ac:dyDescent="0.2">
      <c r="C14" s="79"/>
      <c r="D14" s="68"/>
      <c r="E14" s="31" t="s">
        <v>3</v>
      </c>
      <c r="F14" s="31" t="s">
        <v>4</v>
      </c>
      <c r="G14" s="31" t="s">
        <v>5</v>
      </c>
      <c r="H14" s="31" t="s">
        <v>6</v>
      </c>
      <c r="I14" s="68"/>
      <c r="J14" s="31" t="s">
        <v>3</v>
      </c>
      <c r="K14" s="31" t="s">
        <v>4</v>
      </c>
      <c r="L14" s="31" t="s">
        <v>5</v>
      </c>
      <c r="M14" s="31" t="s">
        <v>6</v>
      </c>
      <c r="N14" s="68"/>
      <c r="O14" s="31" t="s">
        <v>3</v>
      </c>
      <c r="P14" s="31" t="s">
        <v>4</v>
      </c>
      <c r="Q14" s="31" t="s">
        <v>5</v>
      </c>
      <c r="R14" s="31" t="s">
        <v>6</v>
      </c>
      <c r="S14" s="68"/>
      <c r="T14" s="31" t="s">
        <v>3</v>
      </c>
      <c r="U14" s="31" t="s">
        <v>4</v>
      </c>
      <c r="V14" s="31" t="s">
        <v>5</v>
      </c>
      <c r="W14" s="31" t="s">
        <v>6</v>
      </c>
      <c r="X14" s="80"/>
    </row>
    <row r="15" spans="3:24" s="21" customFormat="1" ht="15" x14ac:dyDescent="0.2">
      <c r="C15" s="31">
        <v>1</v>
      </c>
      <c r="D15" s="31">
        <v>2</v>
      </c>
      <c r="E15" s="31">
        <v>3</v>
      </c>
      <c r="F15" s="31">
        <v>4</v>
      </c>
      <c r="G15" s="31">
        <v>5</v>
      </c>
      <c r="H15" s="31">
        <v>6</v>
      </c>
      <c r="I15" s="31">
        <v>7</v>
      </c>
      <c r="J15" s="31">
        <v>8</v>
      </c>
      <c r="K15" s="31">
        <v>9</v>
      </c>
      <c r="L15" s="31">
        <v>10</v>
      </c>
      <c r="M15" s="31">
        <v>11</v>
      </c>
      <c r="N15" s="31">
        <v>12</v>
      </c>
      <c r="O15" s="31">
        <v>13</v>
      </c>
      <c r="P15" s="31">
        <v>14</v>
      </c>
      <c r="Q15" s="31">
        <v>15</v>
      </c>
      <c r="R15" s="31">
        <v>16</v>
      </c>
      <c r="S15" s="31">
        <v>17</v>
      </c>
      <c r="T15" s="31">
        <v>18</v>
      </c>
      <c r="U15" s="31">
        <v>19</v>
      </c>
      <c r="V15" s="31">
        <v>20</v>
      </c>
      <c r="W15" s="31">
        <v>21</v>
      </c>
      <c r="X15" s="32">
        <v>22</v>
      </c>
    </row>
    <row r="16" spans="3:24" s="21" customFormat="1" ht="15" x14ac:dyDescent="0.2">
      <c r="C16" s="81" t="s">
        <v>12</v>
      </c>
      <c r="D16" s="82"/>
      <c r="E16" s="82"/>
      <c r="F16" s="82"/>
      <c r="G16" s="82"/>
      <c r="H16" s="82"/>
      <c r="I16" s="82"/>
      <c r="J16" s="82"/>
      <c r="K16" s="82"/>
      <c r="L16" s="82"/>
      <c r="M16" s="82"/>
      <c r="N16" s="82"/>
      <c r="O16" s="82"/>
      <c r="P16" s="82"/>
      <c r="Q16" s="82"/>
      <c r="R16" s="82"/>
      <c r="S16" s="82"/>
      <c r="T16" s="82"/>
      <c r="U16" s="82"/>
      <c r="V16" s="82"/>
      <c r="W16" s="82"/>
      <c r="X16" s="83"/>
    </row>
    <row r="17" spans="3:25" ht="155.25" customHeight="1" x14ac:dyDescent="0.2">
      <c r="C17" s="33" t="s">
        <v>13</v>
      </c>
      <c r="D17" s="26">
        <f t="shared" ref="D17:D21" si="0">E17+F17+G17+H17</f>
        <v>2124</v>
      </c>
      <c r="E17" s="26">
        <v>924</v>
      </c>
      <c r="F17" s="26">
        <v>0</v>
      </c>
      <c r="G17" s="26">
        <v>0</v>
      </c>
      <c r="H17" s="26">
        <v>1200</v>
      </c>
      <c r="I17" s="26">
        <f t="shared" ref="I17:I21" si="1">J17+K17+L17+M17</f>
        <v>2124</v>
      </c>
      <c r="J17" s="26">
        <v>924</v>
      </c>
      <c r="K17" s="26">
        <v>0</v>
      </c>
      <c r="L17" s="26">
        <v>0</v>
      </c>
      <c r="M17" s="26">
        <v>1200</v>
      </c>
      <c r="N17" s="26">
        <f>O17+P17+Q17+R17</f>
        <v>222.3</v>
      </c>
      <c r="O17" s="26"/>
      <c r="P17" s="26">
        <v>0</v>
      </c>
      <c r="Q17" s="26">
        <v>0</v>
      </c>
      <c r="R17" s="26">
        <v>222.3</v>
      </c>
      <c r="S17" s="26">
        <f>N17/D17*100</f>
        <v>10.466101694915254</v>
      </c>
      <c r="T17" s="26">
        <f>O17/E17*100</f>
        <v>0</v>
      </c>
      <c r="U17" s="26">
        <v>0</v>
      </c>
      <c r="V17" s="26">
        <v>0</v>
      </c>
      <c r="W17" s="26">
        <f>R17/H17*100</f>
        <v>18.524999999999999</v>
      </c>
      <c r="X17" s="54" t="s">
        <v>113</v>
      </c>
    </row>
    <row r="18" spans="3:25" ht="93.75" customHeight="1" x14ac:dyDescent="0.2">
      <c r="C18" s="34" t="s">
        <v>14</v>
      </c>
      <c r="D18" s="26">
        <f t="shared" si="0"/>
        <v>1017</v>
      </c>
      <c r="E18" s="26">
        <v>0</v>
      </c>
      <c r="F18" s="26">
        <v>0</v>
      </c>
      <c r="G18" s="26">
        <v>547</v>
      </c>
      <c r="H18" s="26">
        <v>470</v>
      </c>
      <c r="I18" s="26">
        <f t="shared" si="1"/>
        <v>1017</v>
      </c>
      <c r="J18" s="26">
        <v>0</v>
      </c>
      <c r="K18" s="26">
        <v>0</v>
      </c>
      <c r="L18" s="26">
        <v>547</v>
      </c>
      <c r="M18" s="26">
        <v>470</v>
      </c>
      <c r="N18" s="26">
        <f>O18+P18+Q18+R18</f>
        <v>0</v>
      </c>
      <c r="O18" s="27">
        <v>0</v>
      </c>
      <c r="P18" s="27">
        <v>0</v>
      </c>
      <c r="Q18" s="27">
        <v>0</v>
      </c>
      <c r="R18" s="26"/>
      <c r="S18" s="26">
        <f>N18/D18*100</f>
        <v>0</v>
      </c>
      <c r="T18" s="27">
        <v>0</v>
      </c>
      <c r="U18" s="27">
        <v>0</v>
      </c>
      <c r="V18" s="27">
        <v>0</v>
      </c>
      <c r="W18" s="26">
        <f>R18/H18*100</f>
        <v>0</v>
      </c>
      <c r="X18" s="35" t="s">
        <v>123</v>
      </c>
    </row>
    <row r="19" spans="3:25" ht="92.25" customHeight="1" x14ac:dyDescent="0.2">
      <c r="C19" s="34" t="s">
        <v>15</v>
      </c>
      <c r="D19" s="26">
        <f t="shared" si="0"/>
        <v>9487</v>
      </c>
      <c r="E19" s="26">
        <v>0</v>
      </c>
      <c r="F19" s="26">
        <v>0</v>
      </c>
      <c r="G19" s="26">
        <v>0</v>
      </c>
      <c r="H19" s="26">
        <v>9487</v>
      </c>
      <c r="I19" s="26">
        <f>J19+K19+L19+M19</f>
        <v>9487</v>
      </c>
      <c r="J19" s="26">
        <v>0</v>
      </c>
      <c r="K19" s="26">
        <v>0</v>
      </c>
      <c r="L19" s="26">
        <v>0</v>
      </c>
      <c r="M19" s="26">
        <v>9487</v>
      </c>
      <c r="N19" s="26">
        <f>O19+P19+Q19+R19</f>
        <v>0</v>
      </c>
      <c r="O19" s="26">
        <v>0</v>
      </c>
      <c r="P19" s="26">
        <v>0</v>
      </c>
      <c r="Q19" s="26">
        <v>0</v>
      </c>
      <c r="R19" s="26"/>
      <c r="S19" s="26">
        <f>N19/D19*100</f>
        <v>0</v>
      </c>
      <c r="T19" s="26">
        <v>0</v>
      </c>
      <c r="U19" s="26">
        <v>0</v>
      </c>
      <c r="V19" s="26">
        <v>0</v>
      </c>
      <c r="W19" s="26">
        <f>R19/H19*100</f>
        <v>0</v>
      </c>
      <c r="X19" s="35" t="s">
        <v>123</v>
      </c>
    </row>
    <row r="20" spans="3:25" ht="125.25" customHeight="1" x14ac:dyDescent="0.2">
      <c r="C20" s="33" t="s">
        <v>16</v>
      </c>
      <c r="D20" s="26">
        <f t="shared" si="0"/>
        <v>1442</v>
      </c>
      <c r="E20" s="26">
        <v>1442</v>
      </c>
      <c r="F20" s="27">
        <v>0</v>
      </c>
      <c r="G20" s="27">
        <v>0</v>
      </c>
      <c r="H20" s="27">
        <v>0</v>
      </c>
      <c r="I20" s="27">
        <f t="shared" si="1"/>
        <v>1442</v>
      </c>
      <c r="J20" s="26">
        <v>1442</v>
      </c>
      <c r="K20" s="27">
        <v>0</v>
      </c>
      <c r="L20" s="27">
        <v>0</v>
      </c>
      <c r="M20" s="27">
        <v>0</v>
      </c>
      <c r="N20" s="26">
        <f>O20+P20+Q20+R20</f>
        <v>98.4</v>
      </c>
      <c r="O20" s="26">
        <v>98.4</v>
      </c>
      <c r="P20" s="27">
        <v>0</v>
      </c>
      <c r="Q20" s="27">
        <v>0</v>
      </c>
      <c r="R20" s="27">
        <v>0</v>
      </c>
      <c r="S20" s="26">
        <f>N20/D20*100</f>
        <v>6.8238557558945905</v>
      </c>
      <c r="T20" s="26">
        <f>O20/E20*100</f>
        <v>6.8238557558945905</v>
      </c>
      <c r="U20" s="27">
        <v>0</v>
      </c>
      <c r="V20" s="27">
        <v>0</v>
      </c>
      <c r="W20" s="27">
        <v>0</v>
      </c>
      <c r="X20" s="27" t="s">
        <v>112</v>
      </c>
    </row>
    <row r="21" spans="3:25" ht="409.5" customHeight="1" x14ac:dyDescent="0.2">
      <c r="C21" s="84" t="s">
        <v>17</v>
      </c>
      <c r="D21" s="59">
        <f t="shared" si="0"/>
        <v>0</v>
      </c>
      <c r="E21" s="59">
        <v>0</v>
      </c>
      <c r="F21" s="59"/>
      <c r="G21" s="59">
        <v>0</v>
      </c>
      <c r="H21" s="59">
        <v>0</v>
      </c>
      <c r="I21" s="59">
        <f t="shared" si="1"/>
        <v>0</v>
      </c>
      <c r="J21" s="59">
        <v>0</v>
      </c>
      <c r="K21" s="59"/>
      <c r="L21" s="59">
        <v>0</v>
      </c>
      <c r="M21" s="59">
        <v>0</v>
      </c>
      <c r="N21" s="59">
        <f>O21+P21+Q21+R21</f>
        <v>857.8</v>
      </c>
      <c r="O21" s="59">
        <v>700</v>
      </c>
      <c r="P21" s="59"/>
      <c r="Q21" s="59">
        <v>157.80000000000001</v>
      </c>
      <c r="R21" s="59">
        <v>0</v>
      </c>
      <c r="S21" s="59" t="e">
        <f>N21/I21*100</f>
        <v>#DIV/0!</v>
      </c>
      <c r="T21" s="59">
        <v>0</v>
      </c>
      <c r="U21" s="59" t="e">
        <f>P21/K21*100</f>
        <v>#DIV/0!</v>
      </c>
      <c r="V21" s="59"/>
      <c r="W21" s="59"/>
      <c r="X21" s="64" t="s">
        <v>140</v>
      </c>
      <c r="Y21" s="63"/>
    </row>
    <row r="22" spans="3:25" ht="327.75" customHeight="1" x14ac:dyDescent="0.2">
      <c r="C22" s="85"/>
      <c r="D22" s="60"/>
      <c r="E22" s="60"/>
      <c r="F22" s="60"/>
      <c r="G22" s="60"/>
      <c r="H22" s="60"/>
      <c r="I22" s="60"/>
      <c r="J22" s="60"/>
      <c r="K22" s="60"/>
      <c r="L22" s="60"/>
      <c r="M22" s="60"/>
      <c r="N22" s="60"/>
      <c r="O22" s="60"/>
      <c r="P22" s="60"/>
      <c r="Q22" s="60"/>
      <c r="R22" s="60"/>
      <c r="S22" s="60"/>
      <c r="T22" s="60"/>
      <c r="U22" s="60"/>
      <c r="V22" s="60"/>
      <c r="W22" s="60"/>
      <c r="X22" s="65"/>
      <c r="Y22" s="63"/>
    </row>
    <row r="23" spans="3:25" ht="111" customHeight="1" x14ac:dyDescent="0.2">
      <c r="C23" s="27" t="s">
        <v>23</v>
      </c>
      <c r="D23" s="26">
        <f>E23+F23+G23+H23</f>
        <v>1315.7</v>
      </c>
      <c r="E23" s="26">
        <v>0</v>
      </c>
      <c r="F23" s="26">
        <v>0</v>
      </c>
      <c r="G23" s="26">
        <v>0.7</v>
      </c>
      <c r="H23" s="26">
        <v>1315</v>
      </c>
      <c r="I23" s="26">
        <f>J23+K23+L23+M23</f>
        <v>1315.7</v>
      </c>
      <c r="J23" s="26">
        <v>0</v>
      </c>
      <c r="K23" s="26">
        <v>0</v>
      </c>
      <c r="L23" s="26">
        <v>0.7</v>
      </c>
      <c r="M23" s="26">
        <v>1315</v>
      </c>
      <c r="N23" s="26">
        <f>O23+P23+Q23+R23</f>
        <v>132.19999999999999</v>
      </c>
      <c r="O23" s="26">
        <v>0</v>
      </c>
      <c r="P23" s="26">
        <v>0</v>
      </c>
      <c r="Q23" s="26">
        <v>0</v>
      </c>
      <c r="R23" s="26">
        <v>132.19999999999999</v>
      </c>
      <c r="S23" s="26">
        <f>N23/D23*100</f>
        <v>10.047883256061411</v>
      </c>
      <c r="T23" s="26">
        <v>0</v>
      </c>
      <c r="U23" s="26">
        <v>0</v>
      </c>
      <c r="V23" s="26">
        <v>0</v>
      </c>
      <c r="W23" s="26">
        <f>R23/H23*100</f>
        <v>10.053231939163497</v>
      </c>
      <c r="X23" s="35" t="s">
        <v>114</v>
      </c>
    </row>
    <row r="24" spans="3:25" ht="86.25" customHeight="1" x14ac:dyDescent="0.2">
      <c r="C24" s="34" t="s">
        <v>18</v>
      </c>
      <c r="D24" s="26">
        <f>E24+F24+G24+H24</f>
        <v>6950</v>
      </c>
      <c r="E24" s="26">
        <v>0</v>
      </c>
      <c r="F24" s="26">
        <v>0</v>
      </c>
      <c r="G24" s="26">
        <v>5850</v>
      </c>
      <c r="H24" s="26">
        <v>1100</v>
      </c>
      <c r="I24" s="26">
        <f>J24+K24+L24+M24</f>
        <v>6950</v>
      </c>
      <c r="J24" s="26">
        <v>0</v>
      </c>
      <c r="K24" s="26">
        <v>0</v>
      </c>
      <c r="L24" s="26">
        <v>5850</v>
      </c>
      <c r="M24" s="26">
        <v>1100</v>
      </c>
      <c r="N24" s="26">
        <f>O24+P24+Q24+R24</f>
        <v>2855</v>
      </c>
      <c r="O24" s="26">
        <v>0</v>
      </c>
      <c r="P24" s="26">
        <v>0</v>
      </c>
      <c r="Q24" s="26">
        <v>0</v>
      </c>
      <c r="R24" s="26">
        <v>2855</v>
      </c>
      <c r="S24" s="26">
        <f>N24/D24*100</f>
        <v>41.079136690647481</v>
      </c>
      <c r="T24" s="26">
        <v>0</v>
      </c>
      <c r="U24" s="26">
        <v>0</v>
      </c>
      <c r="V24" s="26">
        <v>0</v>
      </c>
      <c r="W24" s="26">
        <f>R24/H24*100</f>
        <v>259.5454545454545</v>
      </c>
      <c r="X24" s="34" t="s">
        <v>115</v>
      </c>
    </row>
    <row r="25" spans="3:25" ht="105" customHeight="1" x14ac:dyDescent="0.2">
      <c r="C25" s="34" t="s">
        <v>19</v>
      </c>
      <c r="D25" s="26">
        <f>E25+F25+G25+H25</f>
        <v>65000</v>
      </c>
      <c r="E25" s="26">
        <v>0</v>
      </c>
      <c r="F25" s="26">
        <v>0</v>
      </c>
      <c r="G25" s="26"/>
      <c r="H25" s="26">
        <v>65000</v>
      </c>
      <c r="I25" s="26">
        <f>J25+K25+L25+M25</f>
        <v>65000</v>
      </c>
      <c r="J25" s="26">
        <v>0</v>
      </c>
      <c r="K25" s="26">
        <v>0</v>
      </c>
      <c r="L25" s="26"/>
      <c r="M25" s="26">
        <v>65000</v>
      </c>
      <c r="N25" s="26">
        <f>O25+P25+Q25+R25</f>
        <v>0</v>
      </c>
      <c r="O25" s="27">
        <v>0</v>
      </c>
      <c r="P25" s="27">
        <v>0</v>
      </c>
      <c r="Q25" s="27">
        <v>0</v>
      </c>
      <c r="R25" s="26"/>
      <c r="S25" s="26">
        <f>N25/D25*100</f>
        <v>0</v>
      </c>
      <c r="T25" s="27">
        <v>0</v>
      </c>
      <c r="U25" s="27">
        <v>0</v>
      </c>
      <c r="V25" s="27">
        <v>0</v>
      </c>
      <c r="W25" s="26">
        <f>R25/H25*100</f>
        <v>0</v>
      </c>
      <c r="X25" s="35" t="s">
        <v>123</v>
      </c>
    </row>
    <row r="26" spans="3:25" ht="18.75" customHeight="1" x14ac:dyDescent="0.2">
      <c r="C26" s="36" t="s">
        <v>26</v>
      </c>
      <c r="D26" s="22">
        <f>E26+F26+G26+H26</f>
        <v>87335.7</v>
      </c>
      <c r="E26" s="22">
        <f t="shared" ref="E26:R26" si="2">E17+E18+E19+E20+E21+E23+E24+E25</f>
        <v>2366</v>
      </c>
      <c r="F26" s="22">
        <f t="shared" si="2"/>
        <v>0</v>
      </c>
      <c r="G26" s="22">
        <f t="shared" si="2"/>
        <v>6397.7</v>
      </c>
      <c r="H26" s="22">
        <f t="shared" si="2"/>
        <v>78572</v>
      </c>
      <c r="I26" s="22">
        <f t="shared" si="2"/>
        <v>87335.7</v>
      </c>
      <c r="J26" s="22">
        <f t="shared" si="2"/>
        <v>2366</v>
      </c>
      <c r="K26" s="22">
        <f t="shared" si="2"/>
        <v>0</v>
      </c>
      <c r="L26" s="22">
        <f t="shared" si="2"/>
        <v>6397.7</v>
      </c>
      <c r="M26" s="22">
        <f t="shared" si="2"/>
        <v>78572</v>
      </c>
      <c r="N26" s="22">
        <f t="shared" si="2"/>
        <v>4165.7</v>
      </c>
      <c r="O26" s="22">
        <f t="shared" si="2"/>
        <v>798.4</v>
      </c>
      <c r="P26" s="22">
        <f t="shared" si="2"/>
        <v>0</v>
      </c>
      <c r="Q26" s="22">
        <f t="shared" si="2"/>
        <v>157.80000000000001</v>
      </c>
      <c r="R26" s="22">
        <f t="shared" si="2"/>
        <v>3209.5</v>
      </c>
      <c r="S26" s="19">
        <f>N26/D26*100</f>
        <v>4.7697562394301531</v>
      </c>
      <c r="T26" s="19">
        <f>O26/E26*100</f>
        <v>33.744716821639898</v>
      </c>
      <c r="U26" s="19">
        <v>0</v>
      </c>
      <c r="V26" s="19">
        <f>Q26/L26*100</f>
        <v>2.4665114025352866</v>
      </c>
      <c r="W26" s="19">
        <f>R26/H26*100</f>
        <v>4.0847884742656415</v>
      </c>
      <c r="X26" s="37"/>
    </row>
    <row r="27" spans="3:25" ht="18.75" customHeight="1" x14ac:dyDescent="0.2">
      <c r="C27" s="70" t="s">
        <v>20</v>
      </c>
      <c r="D27" s="71"/>
      <c r="E27" s="71"/>
      <c r="F27" s="71"/>
      <c r="G27" s="71"/>
      <c r="H27" s="71"/>
      <c r="I27" s="71"/>
      <c r="J27" s="71"/>
      <c r="K27" s="71"/>
      <c r="L27" s="71"/>
      <c r="M27" s="71"/>
      <c r="N27" s="71"/>
      <c r="O27" s="71"/>
      <c r="P27" s="71"/>
      <c r="Q27" s="71"/>
      <c r="R27" s="71"/>
      <c r="S27" s="71"/>
      <c r="T27" s="71"/>
      <c r="U27" s="71"/>
      <c r="V27" s="71"/>
      <c r="W27" s="71"/>
      <c r="X27" s="71"/>
    </row>
    <row r="28" spans="3:25" ht="89.25" customHeight="1" x14ac:dyDescent="0.2">
      <c r="C28" s="33" t="s">
        <v>21</v>
      </c>
      <c r="D28" s="26">
        <f>E28+F28+G28+H28</f>
        <v>6900</v>
      </c>
      <c r="E28" s="26">
        <v>0</v>
      </c>
      <c r="F28" s="26">
        <v>0</v>
      </c>
      <c r="G28" s="26">
        <v>1800</v>
      </c>
      <c r="H28" s="26">
        <v>5100</v>
      </c>
      <c r="I28" s="26">
        <f>J28+K28+L28+M28</f>
        <v>6900</v>
      </c>
      <c r="J28" s="26">
        <v>0</v>
      </c>
      <c r="K28" s="26">
        <v>0</v>
      </c>
      <c r="L28" s="26">
        <v>1800</v>
      </c>
      <c r="M28" s="26">
        <v>5100</v>
      </c>
      <c r="N28" s="38">
        <f>O28+P28+Q28+R28</f>
        <v>287.3</v>
      </c>
      <c r="O28" s="26">
        <v>0</v>
      </c>
      <c r="P28" s="26">
        <v>0</v>
      </c>
      <c r="Q28" s="26"/>
      <c r="R28" s="26">
        <v>287.3</v>
      </c>
      <c r="S28" s="26">
        <f>N28/D28*100</f>
        <v>4.1637681159420294</v>
      </c>
      <c r="T28" s="26">
        <v>0</v>
      </c>
      <c r="U28" s="26">
        <v>0</v>
      </c>
      <c r="V28" s="26">
        <f>Q28/G28*100</f>
        <v>0</v>
      </c>
      <c r="W28" s="26">
        <f>R28/H28*100</f>
        <v>5.6333333333333329</v>
      </c>
      <c r="X28" s="33" t="s">
        <v>116</v>
      </c>
    </row>
    <row r="29" spans="3:25" ht="56.25" customHeight="1" x14ac:dyDescent="0.2">
      <c r="C29" s="33" t="s">
        <v>22</v>
      </c>
      <c r="D29" s="26">
        <f>E29+F29+G29+H29</f>
        <v>121000</v>
      </c>
      <c r="E29" s="26">
        <v>0</v>
      </c>
      <c r="F29" s="26">
        <v>0</v>
      </c>
      <c r="G29" s="26"/>
      <c r="H29" s="26">
        <v>121000</v>
      </c>
      <c r="I29" s="26">
        <f>J29+K29+L29+M29</f>
        <v>121000</v>
      </c>
      <c r="J29" s="26">
        <v>0</v>
      </c>
      <c r="K29" s="26">
        <v>0</v>
      </c>
      <c r="L29" s="26">
        <v>0</v>
      </c>
      <c r="M29" s="26">
        <v>121000</v>
      </c>
      <c r="N29" s="38">
        <f>O29+P29+Q29+R29</f>
        <v>0</v>
      </c>
      <c r="O29" s="26">
        <v>0</v>
      </c>
      <c r="P29" s="26">
        <v>0</v>
      </c>
      <c r="Q29" s="26">
        <v>0</v>
      </c>
      <c r="R29" s="26"/>
      <c r="S29" s="26">
        <f>N29/D29*100</f>
        <v>0</v>
      </c>
      <c r="T29" s="26">
        <v>0</v>
      </c>
      <c r="U29" s="26">
        <v>0</v>
      </c>
      <c r="V29" s="26">
        <v>0</v>
      </c>
      <c r="W29" s="26">
        <f>R29/H29*100</f>
        <v>0</v>
      </c>
      <c r="X29" s="35" t="s">
        <v>120</v>
      </c>
    </row>
    <row r="30" spans="3:25" ht="90" customHeight="1" x14ac:dyDescent="0.2">
      <c r="C30" s="34" t="s">
        <v>24</v>
      </c>
      <c r="D30" s="26">
        <f>E30+F30+G30+H30</f>
        <v>17100</v>
      </c>
      <c r="E30" s="26">
        <v>0</v>
      </c>
      <c r="F30" s="26">
        <v>0</v>
      </c>
      <c r="G30" s="26">
        <v>3500</v>
      </c>
      <c r="H30" s="26">
        <v>13600</v>
      </c>
      <c r="I30" s="26">
        <f>J30+K30+L30+M30</f>
        <v>17100</v>
      </c>
      <c r="J30" s="26">
        <v>0</v>
      </c>
      <c r="K30" s="26">
        <v>0</v>
      </c>
      <c r="L30" s="26">
        <v>3500</v>
      </c>
      <c r="M30" s="26">
        <v>13600</v>
      </c>
      <c r="N30" s="38">
        <f>O30+P30+Q30+R30</f>
        <v>0</v>
      </c>
      <c r="O30" s="26"/>
      <c r="P30" s="26"/>
      <c r="Q30" s="26"/>
      <c r="R30" s="26"/>
      <c r="S30" s="26">
        <f>N30/D30*100</f>
        <v>0</v>
      </c>
      <c r="T30" s="26">
        <v>0</v>
      </c>
      <c r="U30" s="26">
        <v>0</v>
      </c>
      <c r="V30" s="26">
        <f>Q30/G30*100</f>
        <v>0</v>
      </c>
      <c r="W30" s="26">
        <f>R30/H30*100</f>
        <v>0</v>
      </c>
      <c r="X30" s="35" t="s">
        <v>120</v>
      </c>
    </row>
    <row r="31" spans="3:25" ht="90" x14ac:dyDescent="0.2">
      <c r="C31" s="35" t="s">
        <v>25</v>
      </c>
      <c r="D31" s="26">
        <f>E31+F31+G31+H31</f>
        <v>72100</v>
      </c>
      <c r="E31" s="26">
        <v>0</v>
      </c>
      <c r="F31" s="26">
        <v>0</v>
      </c>
      <c r="G31" s="26"/>
      <c r="H31" s="26">
        <v>72100</v>
      </c>
      <c r="I31" s="26">
        <f>J31+K31+L31+M31</f>
        <v>72100</v>
      </c>
      <c r="J31" s="26">
        <v>0</v>
      </c>
      <c r="K31" s="26">
        <v>0</v>
      </c>
      <c r="L31" s="26">
        <v>0</v>
      </c>
      <c r="M31" s="26">
        <v>72100</v>
      </c>
      <c r="N31" s="38">
        <f>O31+P31+Q31+R31</f>
        <v>0</v>
      </c>
      <c r="O31" s="26">
        <v>0</v>
      </c>
      <c r="P31" s="26">
        <v>0</v>
      </c>
      <c r="Q31" s="26">
        <v>0</v>
      </c>
      <c r="R31" s="39"/>
      <c r="S31" s="27">
        <f>R31/D31*100</f>
        <v>0</v>
      </c>
      <c r="T31" s="26">
        <v>0</v>
      </c>
      <c r="U31" s="26">
        <v>0</v>
      </c>
      <c r="V31" s="26">
        <v>0</v>
      </c>
      <c r="W31" s="27">
        <f>R31/H31*100</f>
        <v>0</v>
      </c>
      <c r="X31" s="35" t="s">
        <v>120</v>
      </c>
    </row>
    <row r="32" spans="3:25" ht="19.5" customHeight="1" x14ac:dyDescent="0.2">
      <c r="C32" s="40" t="s">
        <v>26</v>
      </c>
      <c r="D32" s="22">
        <f>E32+F32+G32+H32</f>
        <v>217100</v>
      </c>
      <c r="E32" s="22">
        <f>E28+E29+E30+E31</f>
        <v>0</v>
      </c>
      <c r="F32" s="22">
        <f>F28+F29+F30+F31</f>
        <v>0</v>
      </c>
      <c r="G32" s="22">
        <f>G28+G29+G30+G31</f>
        <v>5300</v>
      </c>
      <c r="H32" s="22">
        <f>H28+H29+H30+H31</f>
        <v>211800</v>
      </c>
      <c r="I32" s="22">
        <f>J32+K32+L32+M32</f>
        <v>217100</v>
      </c>
      <c r="J32" s="22">
        <v>0</v>
      </c>
      <c r="K32" s="22">
        <v>0</v>
      </c>
      <c r="L32" s="22">
        <f>L28+L29+L30+L31</f>
        <v>5300</v>
      </c>
      <c r="M32" s="22">
        <f>M28+M29+M30+M31</f>
        <v>211800</v>
      </c>
      <c r="N32" s="29">
        <f>O32+P32+Q32+R32</f>
        <v>287.3</v>
      </c>
      <c r="O32" s="22">
        <f>O28+O29+O30+O31</f>
        <v>0</v>
      </c>
      <c r="P32" s="22">
        <f t="shared" ref="P32:R32" si="3">P28+P29+P30+P31</f>
        <v>0</v>
      </c>
      <c r="Q32" s="22">
        <f t="shared" si="3"/>
        <v>0</v>
      </c>
      <c r="R32" s="22">
        <f t="shared" si="3"/>
        <v>287.3</v>
      </c>
      <c r="S32" s="22">
        <f>N32/D32*100</f>
        <v>0.13233532934131736</v>
      </c>
      <c r="T32" s="22">
        <v>0</v>
      </c>
      <c r="U32" s="22">
        <v>0</v>
      </c>
      <c r="V32" s="22">
        <f>Q32/G32*100</f>
        <v>0</v>
      </c>
      <c r="W32" s="22">
        <f>R32/H32*100</f>
        <v>0.13564683663833807</v>
      </c>
      <c r="X32" s="37"/>
    </row>
    <row r="33" spans="1:24" ht="19.5" customHeight="1" x14ac:dyDescent="0.2">
      <c r="C33" s="66" t="s">
        <v>27</v>
      </c>
      <c r="D33" s="72"/>
      <c r="E33" s="72"/>
      <c r="F33" s="72"/>
      <c r="G33" s="72"/>
      <c r="H33" s="72"/>
      <c r="I33" s="72"/>
      <c r="J33" s="72"/>
      <c r="K33" s="72"/>
      <c r="L33" s="72"/>
      <c r="M33" s="72"/>
      <c r="N33" s="72"/>
      <c r="O33" s="72"/>
      <c r="P33" s="72"/>
      <c r="Q33" s="72"/>
      <c r="R33" s="72"/>
      <c r="S33" s="72"/>
      <c r="T33" s="72"/>
      <c r="U33" s="72"/>
      <c r="V33" s="72"/>
      <c r="W33" s="72"/>
      <c r="X33" s="72"/>
    </row>
    <row r="34" spans="1:24" ht="79.5" customHeight="1" x14ac:dyDescent="0.2">
      <c r="C34" s="35" t="s">
        <v>28</v>
      </c>
      <c r="D34" s="26">
        <f t="shared" ref="D34:D40" si="4">E34+F34+G34+H34</f>
        <v>6445</v>
      </c>
      <c r="E34" s="26">
        <v>0</v>
      </c>
      <c r="F34" s="26">
        <v>0</v>
      </c>
      <c r="G34" s="26"/>
      <c r="H34" s="26">
        <v>6445</v>
      </c>
      <c r="I34" s="26">
        <f t="shared" ref="I34:I40" si="5">J34+K34+L34+M34</f>
        <v>6445</v>
      </c>
      <c r="J34" s="26">
        <v>0</v>
      </c>
      <c r="K34" s="26">
        <v>0</v>
      </c>
      <c r="L34" s="26"/>
      <c r="M34" s="26">
        <v>6445</v>
      </c>
      <c r="N34" s="26">
        <f>O34+P34+Q34+R34</f>
        <v>0</v>
      </c>
      <c r="O34" s="26"/>
      <c r="P34" s="26">
        <v>0</v>
      </c>
      <c r="Q34" s="26">
        <v>0</v>
      </c>
      <c r="R34" s="26"/>
      <c r="S34" s="26">
        <f t="shared" ref="S34:S41" si="6">N34/D34*100</f>
        <v>0</v>
      </c>
      <c r="T34" s="26">
        <v>0</v>
      </c>
      <c r="U34" s="26">
        <v>0</v>
      </c>
      <c r="V34" s="26">
        <v>0</v>
      </c>
      <c r="W34" s="26">
        <f>R34/H34*100</f>
        <v>0</v>
      </c>
      <c r="X34" s="35" t="s">
        <v>123</v>
      </c>
    </row>
    <row r="35" spans="1:24" ht="51" customHeight="1" x14ac:dyDescent="0.2">
      <c r="C35" s="35" t="s">
        <v>101</v>
      </c>
      <c r="D35" s="26">
        <f>E35+F35+G35+H35</f>
        <v>3500</v>
      </c>
      <c r="E35" s="26"/>
      <c r="F35" s="26"/>
      <c r="G35" s="26">
        <v>250</v>
      </c>
      <c r="H35" s="26">
        <v>3250</v>
      </c>
      <c r="I35" s="26">
        <f>J35+K35+L35+M35</f>
        <v>3500</v>
      </c>
      <c r="J35" s="26"/>
      <c r="K35" s="26"/>
      <c r="L35" s="26">
        <v>250</v>
      </c>
      <c r="M35" s="26">
        <v>3250</v>
      </c>
      <c r="N35" s="26">
        <f>O35+P35+Q35+R35</f>
        <v>0</v>
      </c>
      <c r="O35" s="26"/>
      <c r="P35" s="26"/>
      <c r="Q35" s="26"/>
      <c r="R35" s="26"/>
      <c r="S35" s="26"/>
      <c r="T35" s="26"/>
      <c r="U35" s="26"/>
      <c r="V35" s="26"/>
      <c r="W35" s="26"/>
      <c r="X35" s="35" t="s">
        <v>123</v>
      </c>
    </row>
    <row r="36" spans="1:24" ht="64.5" customHeight="1" x14ac:dyDescent="0.2">
      <c r="C36" s="35" t="s">
        <v>29</v>
      </c>
      <c r="D36" s="26">
        <f t="shared" si="4"/>
        <v>28166</v>
      </c>
      <c r="E36" s="26">
        <v>0</v>
      </c>
      <c r="F36" s="26">
        <v>0</v>
      </c>
      <c r="G36" s="26">
        <v>0</v>
      </c>
      <c r="H36" s="26">
        <v>28166</v>
      </c>
      <c r="I36" s="26">
        <f t="shared" si="5"/>
        <v>28166</v>
      </c>
      <c r="J36" s="26">
        <v>0</v>
      </c>
      <c r="K36" s="26">
        <v>0</v>
      </c>
      <c r="L36" s="26">
        <v>0</v>
      </c>
      <c r="M36" s="26">
        <v>28166</v>
      </c>
      <c r="N36" s="26">
        <f>O36+P36+Q36+R36</f>
        <v>0</v>
      </c>
      <c r="O36" s="26">
        <v>0</v>
      </c>
      <c r="P36" s="26">
        <v>0</v>
      </c>
      <c r="Q36" s="26">
        <v>0</v>
      </c>
      <c r="R36" s="26"/>
      <c r="S36" s="26">
        <f t="shared" si="6"/>
        <v>0</v>
      </c>
      <c r="T36" s="26">
        <v>0</v>
      </c>
      <c r="U36" s="26">
        <v>0</v>
      </c>
      <c r="V36" s="26">
        <v>0</v>
      </c>
      <c r="W36" s="26">
        <f>R36/H36*100</f>
        <v>0</v>
      </c>
      <c r="X36" s="35" t="s">
        <v>123</v>
      </c>
    </row>
    <row r="37" spans="1:24" ht="69" customHeight="1" x14ac:dyDescent="0.2">
      <c r="C37" s="35" t="s">
        <v>30</v>
      </c>
      <c r="D37" s="26">
        <f t="shared" si="4"/>
        <v>1050</v>
      </c>
      <c r="E37" s="26">
        <v>0</v>
      </c>
      <c r="F37" s="26">
        <v>0</v>
      </c>
      <c r="G37" s="26">
        <v>0</v>
      </c>
      <c r="H37" s="26">
        <v>1050</v>
      </c>
      <c r="I37" s="26">
        <f t="shared" si="5"/>
        <v>1050</v>
      </c>
      <c r="J37" s="26">
        <v>0</v>
      </c>
      <c r="K37" s="26">
        <v>0</v>
      </c>
      <c r="L37" s="26">
        <v>0</v>
      </c>
      <c r="M37" s="26">
        <v>1050</v>
      </c>
      <c r="N37" s="26">
        <f>O37+P37+Q37+R37</f>
        <v>500</v>
      </c>
      <c r="O37" s="26">
        <v>0</v>
      </c>
      <c r="P37" s="26">
        <v>0</v>
      </c>
      <c r="Q37" s="26">
        <v>0</v>
      </c>
      <c r="R37" s="26">
        <v>500</v>
      </c>
      <c r="S37" s="26">
        <f t="shared" si="6"/>
        <v>47.619047619047613</v>
      </c>
      <c r="T37" s="26">
        <v>0</v>
      </c>
      <c r="U37" s="26">
        <v>0</v>
      </c>
      <c r="V37" s="26">
        <v>0</v>
      </c>
      <c r="W37" s="26">
        <f>R37/H37*100</f>
        <v>47.619047619047613</v>
      </c>
      <c r="X37" s="35" t="s">
        <v>117</v>
      </c>
    </row>
    <row r="38" spans="1:24" ht="62.25" customHeight="1" x14ac:dyDescent="0.2">
      <c r="C38" s="35" t="s">
        <v>31</v>
      </c>
      <c r="D38" s="26">
        <f t="shared" si="4"/>
        <v>5080</v>
      </c>
      <c r="E38" s="26">
        <v>0</v>
      </c>
      <c r="F38" s="26">
        <v>0</v>
      </c>
      <c r="G38" s="26">
        <v>0</v>
      </c>
      <c r="H38" s="26">
        <v>5080</v>
      </c>
      <c r="I38" s="26">
        <f t="shared" si="5"/>
        <v>5080</v>
      </c>
      <c r="J38" s="26">
        <v>0</v>
      </c>
      <c r="K38" s="26">
        <v>0</v>
      </c>
      <c r="L38" s="26">
        <v>0</v>
      </c>
      <c r="M38" s="26">
        <v>5080</v>
      </c>
      <c r="N38" s="26">
        <f>O38+P38+Q38+R38</f>
        <v>0</v>
      </c>
      <c r="O38" s="26">
        <v>0</v>
      </c>
      <c r="P38" s="26">
        <v>0</v>
      </c>
      <c r="Q38" s="26">
        <v>0</v>
      </c>
      <c r="R38" s="26"/>
      <c r="S38" s="26">
        <f t="shared" si="6"/>
        <v>0</v>
      </c>
      <c r="T38" s="26">
        <v>0</v>
      </c>
      <c r="U38" s="26">
        <v>0</v>
      </c>
      <c r="V38" s="26">
        <v>0</v>
      </c>
      <c r="W38" s="26">
        <f>R38/H38*100</f>
        <v>0</v>
      </c>
      <c r="X38" s="35" t="s">
        <v>123</v>
      </c>
    </row>
    <row r="39" spans="1:24" ht="63" customHeight="1" x14ac:dyDescent="0.2">
      <c r="C39" s="35" t="s">
        <v>32</v>
      </c>
      <c r="D39" s="26">
        <f t="shared" si="4"/>
        <v>4920</v>
      </c>
      <c r="E39" s="26">
        <v>0</v>
      </c>
      <c r="F39" s="26">
        <v>0</v>
      </c>
      <c r="G39" s="26">
        <v>0</v>
      </c>
      <c r="H39" s="26">
        <v>4920</v>
      </c>
      <c r="I39" s="26">
        <f t="shared" si="5"/>
        <v>4920</v>
      </c>
      <c r="J39" s="26">
        <v>0</v>
      </c>
      <c r="K39" s="26">
        <v>0</v>
      </c>
      <c r="L39" s="26">
        <v>0</v>
      </c>
      <c r="M39" s="26">
        <v>4920</v>
      </c>
      <c r="N39" s="26">
        <f>O39+Q39+P39+R39</f>
        <v>2900</v>
      </c>
      <c r="O39" s="26">
        <v>0</v>
      </c>
      <c r="P39" s="26">
        <v>0</v>
      </c>
      <c r="Q39" s="26">
        <v>0</v>
      </c>
      <c r="R39" s="26">
        <v>2900</v>
      </c>
      <c r="S39" s="26">
        <f t="shared" si="6"/>
        <v>58.943089430894311</v>
      </c>
      <c r="T39" s="26">
        <v>0</v>
      </c>
      <c r="U39" s="26">
        <v>0</v>
      </c>
      <c r="V39" s="26">
        <v>0</v>
      </c>
      <c r="W39" s="26">
        <f>R39/H39*100</f>
        <v>58.943089430894311</v>
      </c>
      <c r="X39" s="56" t="s">
        <v>118</v>
      </c>
    </row>
    <row r="40" spans="1:24" ht="99" customHeight="1" x14ac:dyDescent="0.2">
      <c r="C40" s="35" t="s">
        <v>33</v>
      </c>
      <c r="D40" s="26">
        <f t="shared" si="4"/>
        <v>1000</v>
      </c>
      <c r="E40" s="26">
        <v>1000</v>
      </c>
      <c r="F40" s="27">
        <v>0</v>
      </c>
      <c r="G40" s="27">
        <v>0</v>
      </c>
      <c r="H40" s="27">
        <v>0</v>
      </c>
      <c r="I40" s="26">
        <f t="shared" si="5"/>
        <v>1000</v>
      </c>
      <c r="J40" s="26">
        <v>1000</v>
      </c>
      <c r="K40" s="26">
        <v>0</v>
      </c>
      <c r="L40" s="26">
        <v>0</v>
      </c>
      <c r="M40" s="26">
        <v>0</v>
      </c>
      <c r="N40" s="26">
        <f>O40+P40+Q40+R40</f>
        <v>0</v>
      </c>
      <c r="O40" s="26"/>
      <c r="P40" s="26">
        <v>0</v>
      </c>
      <c r="Q40" s="26">
        <v>0</v>
      </c>
      <c r="R40" s="26">
        <v>0</v>
      </c>
      <c r="S40" s="26">
        <f t="shared" si="6"/>
        <v>0</v>
      </c>
      <c r="T40" s="26">
        <f>O40/E40*100</f>
        <v>0</v>
      </c>
      <c r="U40" s="26">
        <v>0</v>
      </c>
      <c r="V40" s="26">
        <v>0</v>
      </c>
      <c r="W40" s="26">
        <v>0</v>
      </c>
      <c r="X40" s="56" t="s">
        <v>119</v>
      </c>
    </row>
    <row r="41" spans="1:24" ht="15" customHeight="1" x14ac:dyDescent="0.2">
      <c r="A41" s="24"/>
      <c r="C41" s="36" t="s">
        <v>26</v>
      </c>
      <c r="D41" s="22">
        <f>D34+D35+D36+D37+D38+D39+D40</f>
        <v>50161</v>
      </c>
      <c r="E41" s="22">
        <f>E34+E35+E36+E37+E38+E39+E40</f>
        <v>1000</v>
      </c>
      <c r="F41" s="22">
        <f t="shared" ref="F41:H41" si="7">F34+F35+F36+F37+F38+F39+F40</f>
        <v>0</v>
      </c>
      <c r="G41" s="22">
        <f t="shared" si="7"/>
        <v>250</v>
      </c>
      <c r="H41" s="22">
        <f t="shared" si="7"/>
        <v>48911</v>
      </c>
      <c r="I41" s="22">
        <f>J41+K41+L41+M41</f>
        <v>50161</v>
      </c>
      <c r="J41" s="22">
        <f>J34+J36+J37+J38+J39+J40</f>
        <v>1000</v>
      </c>
      <c r="K41" s="22">
        <f t="shared" ref="K41" si="8">K34+K36+K37+K38+K39+K40</f>
        <v>0</v>
      </c>
      <c r="L41" s="22">
        <f>L34+L35+L36+L37+L38+L39+L40</f>
        <v>250</v>
      </c>
      <c r="M41" s="22">
        <f>M34+M35+M36+M37+M38+M39+M40</f>
        <v>48911</v>
      </c>
      <c r="N41" s="22">
        <f>O41+P41+Q41+R41</f>
        <v>3400</v>
      </c>
      <c r="O41" s="22">
        <f>O40+O39+O38+O37+O36+O34</f>
        <v>0</v>
      </c>
      <c r="P41" s="22">
        <f>P40+P39+P38+P37+P36+P34</f>
        <v>0</v>
      </c>
      <c r="Q41" s="22">
        <f>Q40+Q39+Q38+Q37+Q36+Q34</f>
        <v>0</v>
      </c>
      <c r="R41" s="22">
        <f>R40+R39+R38+R37+R36+R34</f>
        <v>3400</v>
      </c>
      <c r="S41" s="22">
        <f t="shared" si="6"/>
        <v>6.7781742788221928</v>
      </c>
      <c r="T41" s="22">
        <f>O41/E41*100</f>
        <v>0</v>
      </c>
      <c r="U41" s="22">
        <v>0</v>
      </c>
      <c r="V41" s="22">
        <v>0</v>
      </c>
      <c r="W41" s="22">
        <f>R41/H41*100</f>
        <v>6.9514015252192767</v>
      </c>
      <c r="X41" s="37"/>
    </row>
    <row r="42" spans="1:24" ht="15.75" customHeight="1" x14ac:dyDescent="0.2">
      <c r="C42" s="66" t="s">
        <v>34</v>
      </c>
      <c r="D42" s="72"/>
      <c r="E42" s="72"/>
      <c r="F42" s="72"/>
      <c r="G42" s="72"/>
      <c r="H42" s="72"/>
      <c r="I42" s="72"/>
      <c r="J42" s="72"/>
      <c r="K42" s="72"/>
      <c r="L42" s="72"/>
      <c r="M42" s="72"/>
      <c r="N42" s="72"/>
      <c r="O42" s="72"/>
      <c r="P42" s="72"/>
      <c r="Q42" s="72"/>
      <c r="R42" s="72"/>
      <c r="S42" s="72"/>
      <c r="T42" s="72"/>
      <c r="U42" s="72"/>
      <c r="V42" s="72"/>
      <c r="W42" s="72"/>
      <c r="X42" s="72"/>
    </row>
    <row r="43" spans="1:24" ht="59.25" customHeight="1" x14ac:dyDescent="0.2">
      <c r="C43" s="51" t="s">
        <v>102</v>
      </c>
      <c r="D43" s="51">
        <f>E43+F43+G43+H43</f>
        <v>2300</v>
      </c>
      <c r="E43" s="51"/>
      <c r="F43" s="51"/>
      <c r="G43" s="51"/>
      <c r="H43" s="51">
        <v>2300</v>
      </c>
      <c r="I43" s="51">
        <f>J43+K43+L43+M43</f>
        <v>2300</v>
      </c>
      <c r="J43" s="51"/>
      <c r="K43" s="51"/>
      <c r="L43" s="51"/>
      <c r="M43" s="51">
        <v>2300</v>
      </c>
      <c r="N43" s="51">
        <f>O43+P43+Q43+R43</f>
        <v>0</v>
      </c>
      <c r="O43" s="51"/>
      <c r="P43" s="51"/>
      <c r="Q43" s="51"/>
      <c r="R43" s="51"/>
      <c r="S43" s="51"/>
      <c r="T43" s="51"/>
      <c r="U43" s="51"/>
      <c r="V43" s="51"/>
      <c r="W43" s="51"/>
      <c r="X43" s="35" t="s">
        <v>123</v>
      </c>
    </row>
    <row r="44" spans="1:24" ht="77.25" customHeight="1" x14ac:dyDescent="0.2">
      <c r="C44" s="35" t="s">
        <v>35</v>
      </c>
      <c r="D44" s="26">
        <f>E44+F44+G44+H44</f>
        <v>440</v>
      </c>
      <c r="E44" s="26">
        <v>0</v>
      </c>
      <c r="F44" s="26">
        <v>0</v>
      </c>
      <c r="G44" s="26">
        <v>240</v>
      </c>
      <c r="H44" s="26">
        <v>200</v>
      </c>
      <c r="I44" s="26">
        <f t="shared" ref="I44:I45" si="9">J44+K44+L44+M44</f>
        <v>440</v>
      </c>
      <c r="J44" s="26">
        <v>0</v>
      </c>
      <c r="K44" s="26">
        <v>0</v>
      </c>
      <c r="L44" s="26">
        <v>240</v>
      </c>
      <c r="M44" s="26">
        <v>200</v>
      </c>
      <c r="N44" s="26">
        <f>O44+P44+Q44+R44</f>
        <v>0</v>
      </c>
      <c r="O44" s="26">
        <v>0</v>
      </c>
      <c r="P44" s="26">
        <v>0</v>
      </c>
      <c r="Q44" s="26">
        <v>0</v>
      </c>
      <c r="R44" s="26"/>
      <c r="S44" s="26">
        <f>N44/D44*100</f>
        <v>0</v>
      </c>
      <c r="T44" s="26">
        <v>0</v>
      </c>
      <c r="U44" s="26">
        <v>0</v>
      </c>
      <c r="V44" s="26">
        <v>0</v>
      </c>
      <c r="W44" s="26">
        <f>R44/H44*100</f>
        <v>0</v>
      </c>
      <c r="X44" s="35" t="s">
        <v>123</v>
      </c>
    </row>
    <row r="45" spans="1:24" ht="111.75" customHeight="1" x14ac:dyDescent="0.2">
      <c r="C45" s="35" t="s">
        <v>36</v>
      </c>
      <c r="D45" s="26">
        <f>E45+F45+G45+H45</f>
        <v>3547</v>
      </c>
      <c r="E45" s="26">
        <v>0</v>
      </c>
      <c r="F45" s="26">
        <v>0</v>
      </c>
      <c r="G45" s="26">
        <v>0</v>
      </c>
      <c r="H45" s="26">
        <v>3547</v>
      </c>
      <c r="I45" s="26">
        <f t="shared" si="9"/>
        <v>3547</v>
      </c>
      <c r="J45" s="26">
        <v>0</v>
      </c>
      <c r="K45" s="26">
        <v>0</v>
      </c>
      <c r="L45" s="26">
        <v>0</v>
      </c>
      <c r="M45" s="26">
        <v>3547</v>
      </c>
      <c r="N45" s="26">
        <f>O45+P45+Q45+R45</f>
        <v>0</v>
      </c>
      <c r="O45" s="27"/>
      <c r="P45" s="26">
        <v>0</v>
      </c>
      <c r="Q45" s="26">
        <v>0</v>
      </c>
      <c r="R45" s="26"/>
      <c r="S45" s="26">
        <f>N45/I45*100</f>
        <v>0</v>
      </c>
      <c r="T45" s="26">
        <v>0</v>
      </c>
      <c r="U45" s="26">
        <v>0</v>
      </c>
      <c r="V45" s="26">
        <v>0</v>
      </c>
      <c r="W45" s="26">
        <f>R45/M45*100</f>
        <v>0</v>
      </c>
      <c r="X45" s="35" t="s">
        <v>123</v>
      </c>
    </row>
    <row r="46" spans="1:24" ht="188.25" customHeight="1" x14ac:dyDescent="0.2">
      <c r="C46" s="35" t="s">
        <v>103</v>
      </c>
      <c r="D46" s="26">
        <f>E46+F46+G46+H46</f>
        <v>60000</v>
      </c>
      <c r="E46" s="26"/>
      <c r="F46" s="26"/>
      <c r="G46" s="26"/>
      <c r="H46" s="26">
        <v>60000</v>
      </c>
      <c r="I46" s="26">
        <f>J46+K46+L46+M46</f>
        <v>60000</v>
      </c>
      <c r="J46" s="26"/>
      <c r="K46" s="26"/>
      <c r="L46" s="26"/>
      <c r="M46" s="26">
        <v>60000</v>
      </c>
      <c r="N46" s="26">
        <f>O46+P46+Q46+R46</f>
        <v>20426.900000000001</v>
      </c>
      <c r="O46" s="27"/>
      <c r="P46" s="27"/>
      <c r="Q46" s="27"/>
      <c r="R46" s="27">
        <v>20426.900000000001</v>
      </c>
      <c r="S46" s="26">
        <f>N46/I46*100</f>
        <v>34.044833333333337</v>
      </c>
      <c r="T46" s="26"/>
      <c r="U46" s="26"/>
      <c r="V46" s="26"/>
      <c r="W46" s="26">
        <f>R46/M46*100</f>
        <v>34.044833333333337</v>
      </c>
      <c r="X46" s="57" t="s">
        <v>141</v>
      </c>
    </row>
    <row r="47" spans="1:24" ht="54" customHeight="1" x14ac:dyDescent="0.2">
      <c r="C47" s="35" t="s">
        <v>104</v>
      </c>
      <c r="D47" s="26">
        <f>E47+F47+G47+H47</f>
        <v>30000</v>
      </c>
      <c r="E47" s="26"/>
      <c r="F47" s="26"/>
      <c r="G47" s="26"/>
      <c r="H47" s="26">
        <v>30000</v>
      </c>
      <c r="I47" s="26">
        <f>J47+K47+L47+M47</f>
        <v>30000</v>
      </c>
      <c r="J47" s="26"/>
      <c r="K47" s="26"/>
      <c r="L47" s="26"/>
      <c r="M47" s="26">
        <v>30000</v>
      </c>
      <c r="N47" s="26">
        <f>O47+P47+Q47+R47</f>
        <v>30000</v>
      </c>
      <c r="O47" s="27"/>
      <c r="P47" s="27"/>
      <c r="Q47" s="27"/>
      <c r="R47" s="27">
        <v>30000</v>
      </c>
      <c r="S47" s="26">
        <f>N47/I47*100</f>
        <v>100</v>
      </c>
      <c r="T47" s="26"/>
      <c r="U47" s="26"/>
      <c r="V47" s="26"/>
      <c r="W47" s="26">
        <f>R47/M47*100</f>
        <v>100</v>
      </c>
      <c r="X47" s="35" t="s">
        <v>122</v>
      </c>
    </row>
    <row r="48" spans="1:24" ht="18" customHeight="1" x14ac:dyDescent="0.2">
      <c r="C48" s="36" t="s">
        <v>26</v>
      </c>
      <c r="D48" s="22">
        <f>D43+D44+D45+D46+D47</f>
        <v>96287</v>
      </c>
      <c r="E48" s="22">
        <f t="shared" ref="E48:H48" si="10">E43+E44+E45+E46+E47</f>
        <v>0</v>
      </c>
      <c r="F48" s="22">
        <f t="shared" si="10"/>
        <v>0</v>
      </c>
      <c r="G48" s="22">
        <f t="shared" si="10"/>
        <v>240</v>
      </c>
      <c r="H48" s="22">
        <f t="shared" si="10"/>
        <v>96047</v>
      </c>
      <c r="I48" s="22">
        <f t="shared" ref="I48" si="11">I43+I44+I45+I46+I47</f>
        <v>96287</v>
      </c>
      <c r="J48" s="22">
        <f t="shared" ref="J48" si="12">J43+J44+J45+J46+J47</f>
        <v>0</v>
      </c>
      <c r="K48" s="22">
        <f t="shared" ref="K48" si="13">K43+K44+K45+K46+K47</f>
        <v>0</v>
      </c>
      <c r="L48" s="22">
        <f t="shared" ref="L48" si="14">L43+L44+L45+L46+L47</f>
        <v>240</v>
      </c>
      <c r="M48" s="22">
        <f t="shared" ref="M48" si="15">M43+M44+M45+M46+M47</f>
        <v>96047</v>
      </c>
      <c r="N48" s="22">
        <f>N43++N44+N45+N46+N47</f>
        <v>50426.9</v>
      </c>
      <c r="O48" s="22">
        <f>O43+O44+O45+O46+O47</f>
        <v>0</v>
      </c>
      <c r="P48" s="22">
        <f t="shared" ref="P48:R48" si="16">P43+P44+P45+P46+P47</f>
        <v>0</v>
      </c>
      <c r="Q48" s="22">
        <f t="shared" si="16"/>
        <v>0</v>
      </c>
      <c r="R48" s="22">
        <f t="shared" si="16"/>
        <v>50426.9</v>
      </c>
      <c r="S48" s="22">
        <f>N48/D48*100</f>
        <v>52.371452013252053</v>
      </c>
      <c r="T48" s="22">
        <v>0</v>
      </c>
      <c r="U48" s="22">
        <v>0</v>
      </c>
      <c r="V48" s="22">
        <v>0</v>
      </c>
      <c r="W48" s="22">
        <f>R48/H48*100</f>
        <v>52.502316574177229</v>
      </c>
      <c r="X48" s="37"/>
    </row>
    <row r="49" spans="3:24" ht="17.25" customHeight="1" x14ac:dyDescent="0.2">
      <c r="C49" s="66" t="s">
        <v>37</v>
      </c>
      <c r="D49" s="72"/>
      <c r="E49" s="72"/>
      <c r="F49" s="72"/>
      <c r="G49" s="72"/>
      <c r="H49" s="72"/>
      <c r="I49" s="72"/>
      <c r="J49" s="72"/>
      <c r="K49" s="72"/>
      <c r="L49" s="72"/>
      <c r="M49" s="72"/>
      <c r="N49" s="72"/>
      <c r="O49" s="72"/>
      <c r="P49" s="72"/>
      <c r="Q49" s="72"/>
      <c r="R49" s="72"/>
      <c r="S49" s="72"/>
      <c r="T49" s="72"/>
      <c r="U49" s="72"/>
      <c r="V49" s="72"/>
      <c r="W49" s="72"/>
      <c r="X49" s="72"/>
    </row>
    <row r="50" spans="3:24" ht="75.75" customHeight="1" x14ac:dyDescent="0.2">
      <c r="C50" s="35" t="s">
        <v>38</v>
      </c>
      <c r="D50" s="26">
        <f t="shared" ref="D50:D56" si="17">E50+F50+G50+H50</f>
        <v>200000</v>
      </c>
      <c r="E50" s="26">
        <v>0</v>
      </c>
      <c r="F50" s="26">
        <v>0</v>
      </c>
      <c r="G50" s="26">
        <v>0</v>
      </c>
      <c r="H50" s="26">
        <v>200000</v>
      </c>
      <c r="I50" s="26">
        <f>J50+K50+L50+M50</f>
        <v>200000</v>
      </c>
      <c r="J50" s="26">
        <v>0</v>
      </c>
      <c r="K50" s="26">
        <v>0</v>
      </c>
      <c r="L50" s="26">
        <v>0</v>
      </c>
      <c r="M50" s="26">
        <v>200000</v>
      </c>
      <c r="N50" s="26">
        <f t="shared" ref="N50:N57" si="18">O50+P50+Q50+R50</f>
        <v>2680</v>
      </c>
      <c r="O50" s="26">
        <v>0</v>
      </c>
      <c r="P50" s="26">
        <v>0</v>
      </c>
      <c r="Q50" s="26">
        <v>0</v>
      </c>
      <c r="R50" s="26">
        <v>2680</v>
      </c>
      <c r="S50" s="27">
        <f>N50/D50*100</f>
        <v>1.34</v>
      </c>
      <c r="T50" s="27">
        <v>0</v>
      </c>
      <c r="U50" s="27">
        <v>0</v>
      </c>
      <c r="V50" s="27">
        <v>0</v>
      </c>
      <c r="W50" s="27">
        <f>R50/H50*100</f>
        <v>1.34</v>
      </c>
      <c r="X50" s="35" t="s">
        <v>121</v>
      </c>
    </row>
    <row r="51" spans="3:24" ht="75" customHeight="1" x14ac:dyDescent="0.2">
      <c r="C51" s="35" t="s">
        <v>39</v>
      </c>
      <c r="D51" s="26">
        <f t="shared" si="17"/>
        <v>10000</v>
      </c>
      <c r="E51" s="26">
        <v>0</v>
      </c>
      <c r="F51" s="26">
        <v>0</v>
      </c>
      <c r="G51" s="26">
        <v>0</v>
      </c>
      <c r="H51" s="26">
        <v>10000</v>
      </c>
      <c r="I51" s="26">
        <f t="shared" ref="I51:I56" si="19">J51+K51+L51+M51</f>
        <v>10000</v>
      </c>
      <c r="J51" s="26">
        <v>0</v>
      </c>
      <c r="K51" s="26">
        <v>0</v>
      </c>
      <c r="L51" s="26">
        <v>0</v>
      </c>
      <c r="M51" s="26">
        <v>10000</v>
      </c>
      <c r="N51" s="26">
        <f t="shared" si="18"/>
        <v>0</v>
      </c>
      <c r="O51" s="26">
        <v>0</v>
      </c>
      <c r="P51" s="26">
        <v>0</v>
      </c>
      <c r="Q51" s="26">
        <v>0</v>
      </c>
      <c r="R51" s="26">
        <v>0</v>
      </c>
      <c r="S51" s="26">
        <f>N51/D51*100</f>
        <v>0</v>
      </c>
      <c r="T51" s="26">
        <v>0</v>
      </c>
      <c r="U51" s="26">
        <v>0</v>
      </c>
      <c r="V51" s="26">
        <v>0</v>
      </c>
      <c r="W51" s="26">
        <f>R51/H51*100</f>
        <v>0</v>
      </c>
      <c r="X51" s="35" t="s">
        <v>123</v>
      </c>
    </row>
    <row r="52" spans="3:24" ht="34.5" customHeight="1" x14ac:dyDescent="0.2">
      <c r="C52" s="35" t="s">
        <v>105</v>
      </c>
      <c r="D52" s="26">
        <f>E52+F52+G52+H52</f>
        <v>1560</v>
      </c>
      <c r="E52" s="26"/>
      <c r="F52" s="26"/>
      <c r="G52" s="26"/>
      <c r="H52" s="26">
        <v>1560</v>
      </c>
      <c r="I52" s="26">
        <f>J52+K52+L52+M52</f>
        <v>1560</v>
      </c>
      <c r="J52" s="26"/>
      <c r="K52" s="26"/>
      <c r="L52" s="26"/>
      <c r="M52" s="26">
        <v>1560</v>
      </c>
      <c r="N52" s="26">
        <f t="shared" si="18"/>
        <v>0</v>
      </c>
      <c r="O52" s="26">
        <v>0</v>
      </c>
      <c r="P52" s="26">
        <v>0</v>
      </c>
      <c r="Q52" s="26">
        <v>0</v>
      </c>
      <c r="R52" s="26">
        <v>0</v>
      </c>
      <c r="S52" s="26">
        <v>0</v>
      </c>
      <c r="T52" s="26">
        <v>0</v>
      </c>
      <c r="U52" s="26">
        <v>0</v>
      </c>
      <c r="V52" s="26">
        <v>0</v>
      </c>
      <c r="W52" s="26">
        <v>0</v>
      </c>
      <c r="X52" s="35" t="s">
        <v>123</v>
      </c>
    </row>
    <row r="53" spans="3:24" ht="50.25" customHeight="1" x14ac:dyDescent="0.2">
      <c r="C53" s="35" t="s">
        <v>106</v>
      </c>
      <c r="D53" s="26">
        <f>E53+F53+G53+H53</f>
        <v>10000</v>
      </c>
      <c r="E53" s="26"/>
      <c r="F53" s="26"/>
      <c r="G53" s="26"/>
      <c r="H53" s="26">
        <v>10000</v>
      </c>
      <c r="I53" s="26">
        <f>J53+K53+L53+M53</f>
        <v>10000</v>
      </c>
      <c r="J53" s="26"/>
      <c r="K53" s="26"/>
      <c r="L53" s="26"/>
      <c r="M53" s="26">
        <v>10000</v>
      </c>
      <c r="N53" s="26">
        <f t="shared" si="18"/>
        <v>0</v>
      </c>
      <c r="O53" s="26">
        <v>0</v>
      </c>
      <c r="P53" s="26">
        <v>0</v>
      </c>
      <c r="Q53" s="26">
        <v>0</v>
      </c>
      <c r="R53" s="26">
        <v>0</v>
      </c>
      <c r="S53" s="26">
        <v>0</v>
      </c>
      <c r="T53" s="26">
        <v>0</v>
      </c>
      <c r="U53" s="26">
        <v>0</v>
      </c>
      <c r="V53" s="26">
        <v>0</v>
      </c>
      <c r="W53" s="26">
        <v>0</v>
      </c>
      <c r="X53" s="35" t="s">
        <v>123</v>
      </c>
    </row>
    <row r="54" spans="3:24" ht="111" customHeight="1" x14ac:dyDescent="0.2">
      <c r="C54" s="35" t="s">
        <v>40</v>
      </c>
      <c r="D54" s="26">
        <f t="shared" si="17"/>
        <v>450</v>
      </c>
      <c r="E54" s="26">
        <v>0</v>
      </c>
      <c r="F54" s="26">
        <v>0</v>
      </c>
      <c r="G54" s="26">
        <v>0</v>
      </c>
      <c r="H54" s="26">
        <v>450</v>
      </c>
      <c r="I54" s="26">
        <f t="shared" si="19"/>
        <v>450</v>
      </c>
      <c r="J54" s="26">
        <v>0</v>
      </c>
      <c r="K54" s="26">
        <v>0</v>
      </c>
      <c r="L54" s="26">
        <v>0</v>
      </c>
      <c r="M54" s="26">
        <v>450</v>
      </c>
      <c r="N54" s="26">
        <f t="shared" si="18"/>
        <v>448.5</v>
      </c>
      <c r="O54" s="26">
        <v>0</v>
      </c>
      <c r="P54" s="26">
        <v>0</v>
      </c>
      <c r="Q54" s="26">
        <v>0</v>
      </c>
      <c r="R54" s="26">
        <v>448.5</v>
      </c>
      <c r="S54" s="26">
        <f>N54/I54*100</f>
        <v>99.666666666666671</v>
      </c>
      <c r="T54" s="26">
        <v>0</v>
      </c>
      <c r="U54" s="26">
        <v>0</v>
      </c>
      <c r="V54" s="26">
        <v>0</v>
      </c>
      <c r="W54" s="26">
        <f>R54/M54*100</f>
        <v>99.666666666666671</v>
      </c>
      <c r="X54" s="35" t="s">
        <v>139</v>
      </c>
    </row>
    <row r="55" spans="3:24" ht="49.5" customHeight="1" x14ac:dyDescent="0.2">
      <c r="C55" s="35" t="s">
        <v>107</v>
      </c>
      <c r="D55" s="26">
        <f t="shared" si="17"/>
        <v>500</v>
      </c>
      <c r="E55" s="26">
        <v>0</v>
      </c>
      <c r="F55" s="26">
        <v>0</v>
      </c>
      <c r="G55" s="26">
        <v>0</v>
      </c>
      <c r="H55" s="26">
        <v>500</v>
      </c>
      <c r="I55" s="26">
        <f t="shared" si="19"/>
        <v>500</v>
      </c>
      <c r="J55" s="26">
        <v>0</v>
      </c>
      <c r="K55" s="26">
        <v>0</v>
      </c>
      <c r="L55" s="26">
        <v>0</v>
      </c>
      <c r="M55" s="26">
        <v>500</v>
      </c>
      <c r="N55" s="26">
        <f t="shared" si="18"/>
        <v>0</v>
      </c>
      <c r="O55" s="26">
        <v>0</v>
      </c>
      <c r="P55" s="26">
        <v>0</v>
      </c>
      <c r="Q55" s="26">
        <v>0</v>
      </c>
      <c r="R55" s="26">
        <v>0</v>
      </c>
      <c r="S55" s="26">
        <f>N55/D55*100</f>
        <v>0</v>
      </c>
      <c r="T55" s="26">
        <v>0</v>
      </c>
      <c r="U55" s="26">
        <v>0</v>
      </c>
      <c r="V55" s="26">
        <v>0</v>
      </c>
      <c r="W55" s="26">
        <f>R55/H55*100</f>
        <v>0</v>
      </c>
      <c r="X55" s="35" t="s">
        <v>123</v>
      </c>
    </row>
    <row r="56" spans="3:24" ht="88.5" customHeight="1" x14ac:dyDescent="0.2">
      <c r="C56" s="35" t="s">
        <v>41</v>
      </c>
      <c r="D56" s="26">
        <f t="shared" si="17"/>
        <v>5000</v>
      </c>
      <c r="E56" s="26">
        <v>0</v>
      </c>
      <c r="F56" s="26">
        <v>0</v>
      </c>
      <c r="G56" s="26">
        <v>0</v>
      </c>
      <c r="H56" s="26">
        <v>5000</v>
      </c>
      <c r="I56" s="26">
        <f t="shared" si="19"/>
        <v>5000</v>
      </c>
      <c r="J56" s="26">
        <v>0</v>
      </c>
      <c r="K56" s="26">
        <v>0</v>
      </c>
      <c r="L56" s="26">
        <v>0</v>
      </c>
      <c r="M56" s="26">
        <v>5000</v>
      </c>
      <c r="N56" s="26">
        <f t="shared" si="18"/>
        <v>0</v>
      </c>
      <c r="O56" s="27">
        <v>0</v>
      </c>
      <c r="P56" s="27">
        <v>0</v>
      </c>
      <c r="Q56" s="27">
        <v>0</v>
      </c>
      <c r="R56" s="27">
        <v>0</v>
      </c>
      <c r="S56" s="27">
        <f>N56/D56*100</f>
        <v>0</v>
      </c>
      <c r="T56" s="27">
        <v>0</v>
      </c>
      <c r="U56" s="27">
        <v>0</v>
      </c>
      <c r="V56" s="27">
        <v>0</v>
      </c>
      <c r="W56" s="27">
        <f>R56/H56*100</f>
        <v>0</v>
      </c>
      <c r="X56" s="35" t="s">
        <v>123</v>
      </c>
    </row>
    <row r="57" spans="3:24" ht="17.25" customHeight="1" x14ac:dyDescent="0.2">
      <c r="C57" s="40" t="s">
        <v>26</v>
      </c>
      <c r="D57" s="22">
        <f>E57+F57+G57+H57</f>
        <v>227510</v>
      </c>
      <c r="E57" s="22">
        <f>E50+E51+E52+E53+E54+E55+E56</f>
        <v>0</v>
      </c>
      <c r="F57" s="22">
        <f t="shared" ref="F57:H57" si="20">F50+F51+F52+F53+F54+F55+F56</f>
        <v>0</v>
      </c>
      <c r="G57" s="22">
        <f t="shared" si="20"/>
        <v>0</v>
      </c>
      <c r="H57" s="22">
        <f t="shared" si="20"/>
        <v>227510</v>
      </c>
      <c r="I57" s="19">
        <f>J57+K57+L57+M57</f>
        <v>227510</v>
      </c>
      <c r="J57" s="19">
        <f>J50+J51+J52+J53+J54+J55+J56</f>
        <v>0</v>
      </c>
      <c r="K57" s="19">
        <f t="shared" ref="K57:M57" si="21">K50+K51+K52+K53+K54+K55+K56</f>
        <v>0</v>
      </c>
      <c r="L57" s="19">
        <f t="shared" si="21"/>
        <v>0</v>
      </c>
      <c r="M57" s="19">
        <f t="shared" si="21"/>
        <v>227510</v>
      </c>
      <c r="N57" s="22">
        <f t="shared" si="18"/>
        <v>3128.5</v>
      </c>
      <c r="O57" s="19">
        <f>O50+O51+O52+O53+O54+O55+O56</f>
        <v>0</v>
      </c>
      <c r="P57" s="19">
        <f t="shared" ref="P57:R57" si="22">P50+P51+P52+P53+P54+P55+P56</f>
        <v>0</v>
      </c>
      <c r="Q57" s="19">
        <f t="shared" si="22"/>
        <v>0</v>
      </c>
      <c r="R57" s="19">
        <f t="shared" si="22"/>
        <v>3128.5</v>
      </c>
      <c r="S57" s="19">
        <f>N57/I57*100</f>
        <v>1.3751043910157796</v>
      </c>
      <c r="T57" s="19">
        <v>0</v>
      </c>
      <c r="U57" s="19">
        <v>0</v>
      </c>
      <c r="V57" s="19">
        <v>0</v>
      </c>
      <c r="W57" s="19">
        <f>R57/H57*100</f>
        <v>1.3751043910157796</v>
      </c>
      <c r="X57" s="37"/>
    </row>
    <row r="58" spans="3:24" ht="17.25" customHeight="1" x14ac:dyDescent="0.2">
      <c r="C58" s="66" t="s">
        <v>42</v>
      </c>
      <c r="D58" s="66"/>
      <c r="E58" s="66"/>
      <c r="F58" s="66"/>
      <c r="G58" s="66"/>
      <c r="H58" s="66"/>
      <c r="I58" s="66"/>
      <c r="J58" s="66"/>
      <c r="K58" s="66"/>
      <c r="L58" s="66"/>
      <c r="M58" s="66"/>
      <c r="N58" s="66"/>
      <c r="O58" s="66"/>
      <c r="P58" s="66"/>
      <c r="Q58" s="66"/>
      <c r="R58" s="66"/>
      <c r="S58" s="66"/>
      <c r="T58" s="66"/>
      <c r="U58" s="66"/>
      <c r="V58" s="66"/>
      <c r="W58" s="66"/>
      <c r="X58" s="66"/>
    </row>
    <row r="59" spans="3:24" ht="150.75" customHeight="1" x14ac:dyDescent="0.2">
      <c r="C59" s="35" t="s">
        <v>89</v>
      </c>
      <c r="D59" s="26">
        <f>E59+G59+H59</f>
        <v>32</v>
      </c>
      <c r="E59" s="26">
        <v>0</v>
      </c>
      <c r="F59" s="26">
        <v>0</v>
      </c>
      <c r="G59" s="26">
        <v>0</v>
      </c>
      <c r="H59" s="26">
        <v>32</v>
      </c>
      <c r="I59" s="26">
        <f>J59+K59+L59+M59</f>
        <v>32</v>
      </c>
      <c r="J59" s="26">
        <v>0</v>
      </c>
      <c r="K59" s="26">
        <v>0</v>
      </c>
      <c r="L59" s="26">
        <v>0</v>
      </c>
      <c r="M59" s="26">
        <v>32</v>
      </c>
      <c r="N59" s="26">
        <f>O59+P59+Q59+R59</f>
        <v>0</v>
      </c>
      <c r="O59" s="30">
        <v>0</v>
      </c>
      <c r="P59" s="30">
        <v>0</v>
      </c>
      <c r="Q59" s="30">
        <v>0</v>
      </c>
      <c r="R59" s="27"/>
      <c r="S59" s="27">
        <f>N59/D59*100</f>
        <v>0</v>
      </c>
      <c r="T59" s="30">
        <v>0</v>
      </c>
      <c r="U59" s="30">
        <v>0</v>
      </c>
      <c r="V59" s="30">
        <v>0</v>
      </c>
      <c r="W59" s="27">
        <f>R59/H59*100</f>
        <v>0</v>
      </c>
      <c r="X59" s="35" t="s">
        <v>124</v>
      </c>
    </row>
    <row r="60" spans="3:24" ht="110.25" customHeight="1" x14ac:dyDescent="0.2">
      <c r="C60" s="35" t="s">
        <v>93</v>
      </c>
      <c r="D60" s="26">
        <f>E60+F60+G60+H60</f>
        <v>13000</v>
      </c>
      <c r="E60" s="26">
        <v>13000</v>
      </c>
      <c r="F60" s="26">
        <v>0</v>
      </c>
      <c r="G60" s="26">
        <v>0</v>
      </c>
      <c r="H60" s="26">
        <v>0</v>
      </c>
      <c r="I60" s="26">
        <f>J60+K60+L60+M60</f>
        <v>13000</v>
      </c>
      <c r="J60" s="26">
        <v>13000</v>
      </c>
      <c r="K60" s="26">
        <v>0</v>
      </c>
      <c r="L60" s="26">
        <v>0</v>
      </c>
      <c r="M60" s="26">
        <v>0</v>
      </c>
      <c r="N60" s="30">
        <f>O60+P60+Q60+R60</f>
        <v>0</v>
      </c>
      <c r="O60" s="30"/>
      <c r="P60" s="30">
        <v>0</v>
      </c>
      <c r="Q60" s="30">
        <v>0</v>
      </c>
      <c r="R60" s="30">
        <v>0</v>
      </c>
      <c r="S60" s="30">
        <f>N60/I60*100</f>
        <v>0</v>
      </c>
      <c r="T60" s="30">
        <f>O60/J60*100</f>
        <v>0</v>
      </c>
      <c r="U60" s="30">
        <v>0</v>
      </c>
      <c r="V60" s="30">
        <v>0</v>
      </c>
      <c r="W60" s="30">
        <v>0</v>
      </c>
      <c r="X60" s="35" t="s">
        <v>123</v>
      </c>
    </row>
    <row r="61" spans="3:24" ht="96" customHeight="1" x14ac:dyDescent="0.2">
      <c r="C61" s="35" t="s">
        <v>94</v>
      </c>
      <c r="D61" s="26">
        <f>E61+F61+G61+H61</f>
        <v>52</v>
      </c>
      <c r="E61" s="27">
        <v>0</v>
      </c>
      <c r="F61" s="27">
        <v>0</v>
      </c>
      <c r="G61" s="27">
        <v>0</v>
      </c>
      <c r="H61" s="26">
        <v>52</v>
      </c>
      <c r="I61" s="26">
        <f>J61+K61+L61+M61</f>
        <v>52</v>
      </c>
      <c r="J61" s="27">
        <v>0</v>
      </c>
      <c r="K61" s="27">
        <v>0</v>
      </c>
      <c r="L61" s="27">
        <v>0</v>
      </c>
      <c r="M61" s="27">
        <v>52</v>
      </c>
      <c r="N61" s="27">
        <f>O61+P61+Q61+R61</f>
        <v>243.6</v>
      </c>
      <c r="O61" s="27">
        <v>0</v>
      </c>
      <c r="P61" s="27">
        <v>0</v>
      </c>
      <c r="Q61" s="27">
        <v>0</v>
      </c>
      <c r="R61" s="27">
        <v>243.6</v>
      </c>
      <c r="S61" s="27">
        <f>N61/D61*100</f>
        <v>468.46153846153851</v>
      </c>
      <c r="T61" s="27">
        <v>0</v>
      </c>
      <c r="U61" s="27">
        <v>0</v>
      </c>
      <c r="V61" s="27">
        <v>0</v>
      </c>
      <c r="W61" s="27">
        <f>R61/H61*100</f>
        <v>468.46153846153851</v>
      </c>
      <c r="X61" s="35" t="s">
        <v>145</v>
      </c>
    </row>
    <row r="62" spans="3:24" ht="17.25" customHeight="1" x14ac:dyDescent="0.2">
      <c r="C62" s="40" t="s">
        <v>26</v>
      </c>
      <c r="D62" s="22">
        <f>E62+F62+G62+H62</f>
        <v>13084</v>
      </c>
      <c r="E62" s="22">
        <f>E59+E60+E61</f>
        <v>13000</v>
      </c>
      <c r="F62" s="22">
        <f>F59+F60+F61</f>
        <v>0</v>
      </c>
      <c r="G62" s="22">
        <f>G59+G60+G61</f>
        <v>0</v>
      </c>
      <c r="H62" s="22">
        <f>H59+H60+H61</f>
        <v>84</v>
      </c>
      <c r="I62" s="19">
        <f>J62+K62+L62+M62</f>
        <v>13084</v>
      </c>
      <c r="J62" s="19">
        <f>J59+J60+J61</f>
        <v>13000</v>
      </c>
      <c r="K62" s="19">
        <f t="shared" ref="K62:M62" si="23">K59+K60+K61</f>
        <v>0</v>
      </c>
      <c r="L62" s="19">
        <f t="shared" si="23"/>
        <v>0</v>
      </c>
      <c r="M62" s="19">
        <f t="shared" si="23"/>
        <v>84</v>
      </c>
      <c r="N62" s="19">
        <f>O62+P62+Q62+R62</f>
        <v>243.6</v>
      </c>
      <c r="O62" s="19">
        <f>O59+O60+O61</f>
        <v>0</v>
      </c>
      <c r="P62" s="19">
        <f>P59+P60+P61</f>
        <v>0</v>
      </c>
      <c r="Q62" s="19">
        <f>Q59+Q60+Q61</f>
        <v>0</v>
      </c>
      <c r="R62" s="19">
        <f>R59+R60+R61</f>
        <v>243.6</v>
      </c>
      <c r="S62" s="19">
        <f>N62/I62*100</f>
        <v>1.8618159584225007</v>
      </c>
      <c r="T62" s="19">
        <f>O62/J62*100</f>
        <v>0</v>
      </c>
      <c r="U62" s="19" t="e">
        <f>P62/K62*100</f>
        <v>#DIV/0!</v>
      </c>
      <c r="V62" s="19" t="e">
        <f>Q62/L62*100</f>
        <v>#DIV/0!</v>
      </c>
      <c r="W62" s="19">
        <f>R62/M62*100</f>
        <v>290</v>
      </c>
      <c r="X62" s="37"/>
    </row>
    <row r="63" spans="3:24" ht="17.25" customHeight="1" x14ac:dyDescent="0.2">
      <c r="C63" s="66" t="s">
        <v>43</v>
      </c>
      <c r="D63" s="66"/>
      <c r="E63" s="66"/>
      <c r="F63" s="66"/>
      <c r="G63" s="66"/>
      <c r="H63" s="66"/>
      <c r="I63" s="66"/>
      <c r="J63" s="66"/>
      <c r="K63" s="66"/>
      <c r="L63" s="66"/>
      <c r="M63" s="66"/>
      <c r="N63" s="66"/>
      <c r="O63" s="66"/>
      <c r="P63" s="66"/>
      <c r="Q63" s="66"/>
      <c r="R63" s="66"/>
      <c r="S63" s="66"/>
      <c r="T63" s="66"/>
      <c r="U63" s="66"/>
      <c r="V63" s="66"/>
      <c r="W63" s="66"/>
      <c r="X63" s="66"/>
    </row>
    <row r="64" spans="3:24" ht="212.25" customHeight="1" x14ac:dyDescent="0.2">
      <c r="C64" s="35" t="s">
        <v>44</v>
      </c>
      <c r="D64" s="26">
        <f>E64+F64+G64+H64</f>
        <v>50</v>
      </c>
      <c r="E64" s="26">
        <v>0</v>
      </c>
      <c r="F64" s="26">
        <v>0</v>
      </c>
      <c r="G64" s="26">
        <v>0</v>
      </c>
      <c r="H64" s="26">
        <v>50</v>
      </c>
      <c r="I64" s="27">
        <f>J64+K64+L64+M64</f>
        <v>50</v>
      </c>
      <c r="J64" s="26">
        <v>0</v>
      </c>
      <c r="K64" s="26">
        <v>0</v>
      </c>
      <c r="L64" s="26">
        <v>0</v>
      </c>
      <c r="M64" s="27">
        <v>50</v>
      </c>
      <c r="N64" s="30">
        <v>0</v>
      </c>
      <c r="O64" s="30">
        <v>0</v>
      </c>
      <c r="P64" s="30">
        <v>0</v>
      </c>
      <c r="Q64" s="30">
        <v>0</v>
      </c>
      <c r="R64" s="30">
        <v>0</v>
      </c>
      <c r="S64" s="30">
        <v>0</v>
      </c>
      <c r="T64" s="30">
        <v>0</v>
      </c>
      <c r="U64" s="30">
        <v>0</v>
      </c>
      <c r="V64" s="30">
        <v>0</v>
      </c>
      <c r="W64" s="30">
        <v>0</v>
      </c>
      <c r="X64" s="35" t="s">
        <v>125</v>
      </c>
    </row>
    <row r="65" spans="1:24" ht="153" customHeight="1" x14ac:dyDescent="0.2">
      <c r="C65" s="35" t="s">
        <v>45</v>
      </c>
      <c r="D65" s="26">
        <f>E65+F65+G65+H65</f>
        <v>100</v>
      </c>
      <c r="E65" s="26">
        <v>0</v>
      </c>
      <c r="F65" s="26">
        <v>0</v>
      </c>
      <c r="G65" s="26">
        <v>0</v>
      </c>
      <c r="H65" s="26">
        <v>100</v>
      </c>
      <c r="I65" s="27">
        <f>J65+K65+L65+M65</f>
        <v>100</v>
      </c>
      <c r="J65" s="26">
        <v>0</v>
      </c>
      <c r="K65" s="26">
        <v>0</v>
      </c>
      <c r="L65" s="26">
        <v>0</v>
      </c>
      <c r="M65" s="27">
        <v>100</v>
      </c>
      <c r="N65" s="30">
        <v>0</v>
      </c>
      <c r="O65" s="30">
        <v>0</v>
      </c>
      <c r="P65" s="30">
        <v>0</v>
      </c>
      <c r="Q65" s="30">
        <v>0</v>
      </c>
      <c r="R65" s="30">
        <v>0</v>
      </c>
      <c r="S65" s="30">
        <v>0</v>
      </c>
      <c r="T65" s="30">
        <v>0</v>
      </c>
      <c r="U65" s="30">
        <v>0</v>
      </c>
      <c r="V65" s="30">
        <v>0</v>
      </c>
      <c r="W65" s="30">
        <v>0</v>
      </c>
      <c r="X65" s="35" t="s">
        <v>123</v>
      </c>
    </row>
    <row r="66" spans="1:24" ht="17.25" customHeight="1" x14ac:dyDescent="0.2">
      <c r="C66" s="40" t="s">
        <v>26</v>
      </c>
      <c r="D66" s="22">
        <f>E66+F66+G66+H66</f>
        <v>150</v>
      </c>
      <c r="E66" s="22">
        <f>E64+E65</f>
        <v>0</v>
      </c>
      <c r="F66" s="22">
        <f>F64+F65</f>
        <v>0</v>
      </c>
      <c r="G66" s="22">
        <f>G64+G65</f>
        <v>0</v>
      </c>
      <c r="H66" s="22">
        <f>H64+H65</f>
        <v>150</v>
      </c>
      <c r="I66" s="22">
        <f>J66+K66+L66+M66</f>
        <v>150</v>
      </c>
      <c r="J66" s="22">
        <v>0</v>
      </c>
      <c r="K66" s="22">
        <v>0</v>
      </c>
      <c r="L66" s="22">
        <v>0</v>
      </c>
      <c r="M66" s="22">
        <f>M64+M65</f>
        <v>150</v>
      </c>
      <c r="N66" s="41">
        <f>O66+P66+Q66+R66</f>
        <v>0</v>
      </c>
      <c r="O66" s="19"/>
      <c r="P66" s="19"/>
      <c r="Q66" s="19"/>
      <c r="R66" s="19"/>
      <c r="S66" s="19"/>
      <c r="T66" s="19"/>
      <c r="U66" s="19"/>
      <c r="V66" s="19"/>
      <c r="W66" s="19">
        <f>R66/H66*100</f>
        <v>0</v>
      </c>
      <c r="X66" s="37"/>
    </row>
    <row r="67" spans="1:24" ht="17.25" customHeight="1" x14ac:dyDescent="0.2">
      <c r="C67" s="66" t="s">
        <v>46</v>
      </c>
      <c r="D67" s="66"/>
      <c r="E67" s="66"/>
      <c r="F67" s="66"/>
      <c r="G67" s="66"/>
      <c r="H67" s="66"/>
      <c r="I67" s="66"/>
      <c r="J67" s="66"/>
      <c r="K67" s="66"/>
      <c r="L67" s="66"/>
      <c r="M67" s="66"/>
      <c r="N67" s="66"/>
      <c r="O67" s="66"/>
      <c r="P67" s="66"/>
      <c r="Q67" s="66"/>
      <c r="R67" s="66"/>
      <c r="S67" s="66"/>
      <c r="T67" s="66"/>
      <c r="U67" s="66"/>
      <c r="V67" s="66"/>
      <c r="W67" s="66"/>
      <c r="X67" s="66"/>
    </row>
    <row r="68" spans="1:24" ht="61.5" customHeight="1" x14ac:dyDescent="0.2">
      <c r="C68" s="35" t="s">
        <v>47</v>
      </c>
      <c r="D68" s="26">
        <f>E68+F68+G68+H68</f>
        <v>40000</v>
      </c>
      <c r="E68" s="26">
        <v>40000</v>
      </c>
      <c r="F68" s="26">
        <v>0</v>
      </c>
      <c r="G68" s="26">
        <v>0</v>
      </c>
      <c r="H68" s="26">
        <v>0</v>
      </c>
      <c r="I68" s="27">
        <f>J68+K68+L68+M68</f>
        <v>40000</v>
      </c>
      <c r="J68" s="27">
        <v>40000</v>
      </c>
      <c r="K68" s="26">
        <v>0</v>
      </c>
      <c r="L68" s="26">
        <v>0</v>
      </c>
      <c r="M68" s="26">
        <v>0</v>
      </c>
      <c r="N68" s="30">
        <v>0</v>
      </c>
      <c r="O68" s="30">
        <v>0</v>
      </c>
      <c r="P68" s="30">
        <v>0</v>
      </c>
      <c r="Q68" s="30">
        <v>0</v>
      </c>
      <c r="R68" s="30">
        <v>0</v>
      </c>
      <c r="S68" s="30">
        <v>0</v>
      </c>
      <c r="T68" s="30">
        <v>0</v>
      </c>
      <c r="U68" s="30">
        <v>0</v>
      </c>
      <c r="V68" s="30">
        <v>0</v>
      </c>
      <c r="W68" s="30">
        <v>0</v>
      </c>
      <c r="X68" s="35" t="s">
        <v>123</v>
      </c>
    </row>
    <row r="69" spans="1:24" ht="102" customHeight="1" x14ac:dyDescent="0.2">
      <c r="C69" s="35" t="s">
        <v>48</v>
      </c>
      <c r="D69" s="26">
        <f>E69+F69+G69+H69</f>
        <v>3000</v>
      </c>
      <c r="E69" s="26">
        <v>3000</v>
      </c>
      <c r="F69" s="26">
        <v>0</v>
      </c>
      <c r="G69" s="26">
        <v>0</v>
      </c>
      <c r="H69" s="26">
        <v>0</v>
      </c>
      <c r="I69" s="26">
        <f>J69+K69+L69+M69</f>
        <v>3000</v>
      </c>
      <c r="J69" s="26">
        <v>3000</v>
      </c>
      <c r="K69" s="26">
        <v>0</v>
      </c>
      <c r="L69" s="26">
        <v>0</v>
      </c>
      <c r="M69" s="26">
        <v>0</v>
      </c>
      <c r="N69" s="30"/>
      <c r="O69" s="30"/>
      <c r="P69" s="30">
        <v>0</v>
      </c>
      <c r="Q69" s="30">
        <v>0</v>
      </c>
      <c r="R69" s="30">
        <v>0</v>
      </c>
      <c r="S69" s="30"/>
      <c r="T69" s="30"/>
      <c r="U69" s="30">
        <v>0</v>
      </c>
      <c r="V69" s="30">
        <v>0</v>
      </c>
      <c r="W69" s="30">
        <v>0</v>
      </c>
      <c r="X69" s="35" t="s">
        <v>123</v>
      </c>
    </row>
    <row r="70" spans="1:24" ht="17.25" customHeight="1" x14ac:dyDescent="0.2">
      <c r="C70" s="40" t="s">
        <v>26</v>
      </c>
      <c r="D70" s="22">
        <f>E70+F70+G70+H70</f>
        <v>43000</v>
      </c>
      <c r="E70" s="22">
        <f>E68+E69</f>
        <v>43000</v>
      </c>
      <c r="F70" s="22">
        <f>F68+F69</f>
        <v>0</v>
      </c>
      <c r="G70" s="22">
        <f>G68+G69</f>
        <v>0</v>
      </c>
      <c r="H70" s="22">
        <f>H68+H69</f>
        <v>0</v>
      </c>
      <c r="I70" s="22">
        <f>J70+K70+L70+M70</f>
        <v>43000</v>
      </c>
      <c r="J70" s="22">
        <v>43000</v>
      </c>
      <c r="K70" s="22">
        <v>0</v>
      </c>
      <c r="L70" s="22">
        <v>0</v>
      </c>
      <c r="M70" s="22">
        <v>0</v>
      </c>
      <c r="N70" s="22">
        <f>O70+P70+Q70+R70</f>
        <v>0</v>
      </c>
      <c r="O70" s="22">
        <f>O68+O69</f>
        <v>0</v>
      </c>
      <c r="P70" s="22">
        <v>0</v>
      </c>
      <c r="Q70" s="22">
        <v>0</v>
      </c>
      <c r="R70" s="22">
        <v>0</v>
      </c>
      <c r="S70" s="22">
        <f>O70/I70*100</f>
        <v>0</v>
      </c>
      <c r="T70" s="22">
        <f>O70/J70*100</f>
        <v>0</v>
      </c>
      <c r="U70" s="22">
        <v>0</v>
      </c>
      <c r="V70" s="22">
        <v>0</v>
      </c>
      <c r="W70" s="22">
        <v>0</v>
      </c>
      <c r="X70" s="37"/>
    </row>
    <row r="71" spans="1:24" ht="17.25" customHeight="1" x14ac:dyDescent="0.2">
      <c r="C71" s="66" t="s">
        <v>49</v>
      </c>
      <c r="D71" s="66"/>
      <c r="E71" s="66"/>
      <c r="F71" s="66"/>
      <c r="G71" s="66"/>
      <c r="H71" s="66"/>
      <c r="I71" s="66"/>
      <c r="J71" s="66"/>
      <c r="K71" s="66"/>
      <c r="L71" s="66"/>
      <c r="M71" s="66"/>
      <c r="N71" s="66"/>
      <c r="O71" s="66"/>
      <c r="P71" s="66"/>
      <c r="Q71" s="66"/>
      <c r="R71" s="66"/>
      <c r="S71" s="66"/>
      <c r="T71" s="66"/>
      <c r="U71" s="66"/>
      <c r="V71" s="66"/>
      <c r="W71" s="66"/>
      <c r="X71" s="66"/>
    </row>
    <row r="72" spans="1:24" ht="362.25" customHeight="1" x14ac:dyDescent="0.2">
      <c r="C72" s="35" t="s">
        <v>50</v>
      </c>
      <c r="D72" s="26">
        <f>E72+F72+G72+H72</f>
        <v>200</v>
      </c>
      <c r="E72" s="26">
        <v>0</v>
      </c>
      <c r="F72" s="26">
        <v>0</v>
      </c>
      <c r="G72" s="26">
        <v>50</v>
      </c>
      <c r="H72" s="26">
        <v>150</v>
      </c>
      <c r="I72" s="26">
        <f t="shared" ref="I72:I77" si="24">J72+K72+L72+M72</f>
        <v>200</v>
      </c>
      <c r="J72" s="27">
        <v>0</v>
      </c>
      <c r="K72" s="27">
        <v>0</v>
      </c>
      <c r="L72" s="26">
        <v>50</v>
      </c>
      <c r="M72" s="26">
        <v>150</v>
      </c>
      <c r="N72" s="30">
        <v>0</v>
      </c>
      <c r="O72" s="30">
        <v>0</v>
      </c>
      <c r="P72" s="30">
        <v>0</v>
      </c>
      <c r="Q72" s="30">
        <v>0</v>
      </c>
      <c r="R72" s="30">
        <v>0</v>
      </c>
      <c r="S72" s="30">
        <v>0</v>
      </c>
      <c r="T72" s="30">
        <v>0</v>
      </c>
      <c r="U72" s="30">
        <v>0</v>
      </c>
      <c r="V72" s="30">
        <v>0</v>
      </c>
      <c r="W72" s="30">
        <v>0</v>
      </c>
      <c r="X72" s="35" t="s">
        <v>130</v>
      </c>
    </row>
    <row r="73" spans="1:24" ht="167.25" customHeight="1" x14ac:dyDescent="0.2">
      <c r="C73" s="35" t="s">
        <v>51</v>
      </c>
      <c r="D73" s="26">
        <f>E73+F73+G73+H73</f>
        <v>50</v>
      </c>
      <c r="E73" s="26">
        <v>0</v>
      </c>
      <c r="F73" s="26">
        <v>0</v>
      </c>
      <c r="G73" s="26">
        <v>0</v>
      </c>
      <c r="H73" s="26">
        <v>50</v>
      </c>
      <c r="I73" s="26">
        <f t="shared" si="24"/>
        <v>50</v>
      </c>
      <c r="J73" s="26">
        <v>0</v>
      </c>
      <c r="K73" s="26">
        <v>0</v>
      </c>
      <c r="L73" s="26">
        <v>0</v>
      </c>
      <c r="M73" s="26">
        <v>50</v>
      </c>
      <c r="N73" s="30">
        <v>0</v>
      </c>
      <c r="O73" s="30">
        <v>0</v>
      </c>
      <c r="P73" s="30">
        <v>0</v>
      </c>
      <c r="Q73" s="30">
        <v>0</v>
      </c>
      <c r="R73" s="30">
        <v>0</v>
      </c>
      <c r="S73" s="30">
        <v>0</v>
      </c>
      <c r="T73" s="30">
        <v>0</v>
      </c>
      <c r="U73" s="30">
        <v>0</v>
      </c>
      <c r="V73" s="30">
        <v>0</v>
      </c>
      <c r="W73" s="30">
        <v>0</v>
      </c>
      <c r="X73" s="35" t="s">
        <v>126</v>
      </c>
    </row>
    <row r="74" spans="1:24" ht="57" customHeight="1" x14ac:dyDescent="0.2">
      <c r="C74" s="42" t="s">
        <v>52</v>
      </c>
      <c r="D74" s="30">
        <f>E74+F74+G74+H74</f>
        <v>100</v>
      </c>
      <c r="E74" s="26">
        <v>0</v>
      </c>
      <c r="F74" s="26">
        <v>0</v>
      </c>
      <c r="G74" s="26">
        <v>0</v>
      </c>
      <c r="H74" s="30">
        <v>100</v>
      </c>
      <c r="I74" s="26">
        <f t="shared" si="24"/>
        <v>100</v>
      </c>
      <c r="J74" s="26">
        <v>0</v>
      </c>
      <c r="K74" s="26">
        <v>0</v>
      </c>
      <c r="L74" s="26">
        <v>0</v>
      </c>
      <c r="M74" s="30">
        <v>100</v>
      </c>
      <c r="N74" s="30">
        <v>0</v>
      </c>
      <c r="O74" s="30">
        <v>0</v>
      </c>
      <c r="P74" s="30">
        <v>0</v>
      </c>
      <c r="Q74" s="30">
        <v>0</v>
      </c>
      <c r="R74" s="30">
        <v>0</v>
      </c>
      <c r="S74" s="30">
        <v>0</v>
      </c>
      <c r="T74" s="30">
        <v>0</v>
      </c>
      <c r="U74" s="30">
        <v>0</v>
      </c>
      <c r="V74" s="30">
        <v>0</v>
      </c>
      <c r="W74" s="30">
        <v>0</v>
      </c>
      <c r="X74" s="35" t="s">
        <v>127</v>
      </c>
    </row>
    <row r="75" spans="1:24" ht="68.25" customHeight="1" x14ac:dyDescent="0.2">
      <c r="C75" s="35" t="s">
        <v>53</v>
      </c>
      <c r="D75" s="27">
        <f>E75+F75+G75+H75</f>
        <v>100</v>
      </c>
      <c r="E75" s="26">
        <v>0</v>
      </c>
      <c r="F75" s="26">
        <v>0</v>
      </c>
      <c r="G75" s="26">
        <v>0</v>
      </c>
      <c r="H75" s="27">
        <v>100</v>
      </c>
      <c r="I75" s="26">
        <f t="shared" si="24"/>
        <v>100</v>
      </c>
      <c r="J75" s="26">
        <v>0</v>
      </c>
      <c r="K75" s="26">
        <v>0</v>
      </c>
      <c r="L75" s="26">
        <v>0</v>
      </c>
      <c r="M75" s="26">
        <v>100</v>
      </c>
      <c r="N75" s="26">
        <v>0</v>
      </c>
      <c r="O75" s="26">
        <v>0</v>
      </c>
      <c r="P75" s="26">
        <v>0</v>
      </c>
      <c r="Q75" s="26">
        <v>0</v>
      </c>
      <c r="R75" s="26">
        <v>0</v>
      </c>
      <c r="S75" s="26">
        <v>0</v>
      </c>
      <c r="T75" s="26">
        <v>0</v>
      </c>
      <c r="U75" s="26">
        <v>0</v>
      </c>
      <c r="V75" s="26">
        <v>0</v>
      </c>
      <c r="W75" s="26">
        <v>0</v>
      </c>
      <c r="X75" s="27" t="s">
        <v>128</v>
      </c>
    </row>
    <row r="76" spans="1:24" ht="142.5" customHeight="1" x14ac:dyDescent="0.2">
      <c r="C76" s="55" t="s">
        <v>54</v>
      </c>
      <c r="D76" s="53">
        <f>E76+F76+G76+H76</f>
        <v>400</v>
      </c>
      <c r="E76" s="52">
        <v>0</v>
      </c>
      <c r="F76" s="52">
        <v>0</v>
      </c>
      <c r="G76" s="52">
        <v>0</v>
      </c>
      <c r="H76" s="58">
        <v>400</v>
      </c>
      <c r="I76" s="58">
        <f t="shared" si="24"/>
        <v>400</v>
      </c>
      <c r="J76" s="58">
        <v>0</v>
      </c>
      <c r="K76" s="58">
        <v>0</v>
      </c>
      <c r="L76" s="58">
        <v>0</v>
      </c>
      <c r="M76" s="58">
        <v>400</v>
      </c>
      <c r="N76" s="52">
        <v>0</v>
      </c>
      <c r="O76" s="52">
        <v>0</v>
      </c>
      <c r="P76" s="52">
        <v>0</v>
      </c>
      <c r="Q76" s="52">
        <v>0</v>
      </c>
      <c r="R76" s="52">
        <v>0</v>
      </c>
      <c r="S76" s="52">
        <v>0</v>
      </c>
      <c r="T76" s="52">
        <v>0</v>
      </c>
      <c r="U76" s="52">
        <v>0</v>
      </c>
      <c r="V76" s="52">
        <v>0</v>
      </c>
      <c r="W76" s="52">
        <v>0</v>
      </c>
      <c r="X76" s="52" t="s">
        <v>129</v>
      </c>
    </row>
    <row r="77" spans="1:24" ht="17.25" customHeight="1" x14ac:dyDescent="0.2">
      <c r="C77" s="40" t="s">
        <v>26</v>
      </c>
      <c r="D77" s="22">
        <v>850</v>
      </c>
      <c r="E77" s="22">
        <v>0</v>
      </c>
      <c r="F77" s="22">
        <v>0</v>
      </c>
      <c r="G77" s="22">
        <v>50</v>
      </c>
      <c r="H77" s="22">
        <v>800</v>
      </c>
      <c r="I77" s="22">
        <f t="shared" si="24"/>
        <v>850</v>
      </c>
      <c r="J77" s="22">
        <f>J72+J73+J74+J75+J76</f>
        <v>0</v>
      </c>
      <c r="K77" s="22">
        <f>K72+K73+K74+K75+K76</f>
        <v>0</v>
      </c>
      <c r="L77" s="22">
        <f>L72+L73+L74+L75+L76</f>
        <v>50</v>
      </c>
      <c r="M77" s="22">
        <f>M72+M73+M74+M75+M76</f>
        <v>800</v>
      </c>
      <c r="N77" s="22">
        <f>O77+P77+Q77+R77</f>
        <v>0</v>
      </c>
      <c r="O77" s="22">
        <f>O72+O74+O75+O76</f>
        <v>0</v>
      </c>
      <c r="P77" s="22">
        <f t="shared" ref="P77:R77" si="25">P72+P74+P75+P76</f>
        <v>0</v>
      </c>
      <c r="Q77" s="22">
        <f t="shared" si="25"/>
        <v>0</v>
      </c>
      <c r="R77" s="22">
        <f t="shared" si="25"/>
        <v>0</v>
      </c>
      <c r="S77" s="19"/>
      <c r="T77" s="19"/>
      <c r="U77" s="19"/>
      <c r="V77" s="19"/>
      <c r="W77" s="19"/>
      <c r="X77" s="37"/>
    </row>
    <row r="78" spans="1:24" ht="17.25" customHeight="1" x14ac:dyDescent="0.2">
      <c r="C78" s="66" t="s">
        <v>55</v>
      </c>
      <c r="D78" s="66"/>
      <c r="E78" s="66"/>
      <c r="F78" s="66"/>
      <c r="G78" s="66"/>
      <c r="H78" s="66"/>
      <c r="I78" s="66"/>
      <c r="J78" s="66"/>
      <c r="K78" s="66"/>
      <c r="L78" s="66"/>
      <c r="M78" s="66"/>
      <c r="N78" s="66"/>
      <c r="O78" s="66"/>
      <c r="P78" s="66"/>
      <c r="Q78" s="66"/>
      <c r="R78" s="66"/>
      <c r="S78" s="66"/>
      <c r="T78" s="66"/>
      <c r="U78" s="66"/>
      <c r="V78" s="66"/>
      <c r="W78" s="66"/>
      <c r="X78" s="66"/>
    </row>
    <row r="79" spans="1:24" ht="50.25" customHeight="1" x14ac:dyDescent="0.2">
      <c r="A79" s="28"/>
      <c r="B79" s="28"/>
      <c r="C79" s="35" t="s">
        <v>56</v>
      </c>
      <c r="D79" s="26">
        <f t="shared" ref="D79:D87" si="26">E79+F79+G79+H79</f>
        <v>100000</v>
      </c>
      <c r="E79" s="26">
        <v>0</v>
      </c>
      <c r="F79" s="26">
        <v>0</v>
      </c>
      <c r="G79" s="26">
        <v>0</v>
      </c>
      <c r="H79" s="26">
        <v>100000</v>
      </c>
      <c r="I79" s="26">
        <f>J79+K79+L79+M79</f>
        <v>100000</v>
      </c>
      <c r="J79" s="26">
        <v>0</v>
      </c>
      <c r="K79" s="26">
        <v>0</v>
      </c>
      <c r="L79" s="26">
        <v>0</v>
      </c>
      <c r="M79" s="26">
        <v>100000</v>
      </c>
      <c r="N79" s="26">
        <f>O79+P79+Q79+R79</f>
        <v>0</v>
      </c>
      <c r="O79" s="26">
        <v>0</v>
      </c>
      <c r="P79" s="26">
        <v>0</v>
      </c>
      <c r="Q79" s="26">
        <v>0</v>
      </c>
      <c r="R79" s="26"/>
      <c r="S79" s="26">
        <f>N79/I79*100</f>
        <v>0</v>
      </c>
      <c r="T79" s="26">
        <v>0</v>
      </c>
      <c r="U79" s="26">
        <v>0</v>
      </c>
      <c r="V79" s="26">
        <v>0</v>
      </c>
      <c r="W79" s="26">
        <f>R79/M79*100</f>
        <v>0</v>
      </c>
      <c r="X79" s="35" t="s">
        <v>123</v>
      </c>
    </row>
    <row r="80" spans="1:24" ht="153" customHeight="1" x14ac:dyDescent="0.2">
      <c r="A80" s="28"/>
      <c r="B80" s="28"/>
      <c r="C80" s="35" t="s">
        <v>57</v>
      </c>
      <c r="D80" s="26">
        <f t="shared" si="26"/>
        <v>2100</v>
      </c>
      <c r="E80" s="26">
        <v>0</v>
      </c>
      <c r="F80" s="26">
        <v>1500</v>
      </c>
      <c r="G80" s="26">
        <v>600</v>
      </c>
      <c r="H80" s="26">
        <v>0</v>
      </c>
      <c r="I80" s="26">
        <f t="shared" ref="I80:I84" si="27">J80+K80+L80+M80</f>
        <v>2100</v>
      </c>
      <c r="J80" s="26">
        <v>0</v>
      </c>
      <c r="K80" s="26">
        <v>1500</v>
      </c>
      <c r="L80" s="26">
        <v>600</v>
      </c>
      <c r="M80" s="26">
        <v>0</v>
      </c>
      <c r="N80" s="26">
        <v>0</v>
      </c>
      <c r="O80" s="26">
        <v>0</v>
      </c>
      <c r="P80" s="26">
        <v>0</v>
      </c>
      <c r="Q80" s="26">
        <v>0</v>
      </c>
      <c r="R80" s="26">
        <v>0</v>
      </c>
      <c r="S80" s="26">
        <v>0</v>
      </c>
      <c r="T80" s="26">
        <v>0</v>
      </c>
      <c r="U80" s="26">
        <v>0</v>
      </c>
      <c r="V80" s="26">
        <v>0</v>
      </c>
      <c r="W80" s="26">
        <v>0</v>
      </c>
      <c r="X80" s="35" t="s">
        <v>123</v>
      </c>
    </row>
    <row r="81" spans="1:24" ht="167.25" customHeight="1" x14ac:dyDescent="0.2">
      <c r="A81" s="28"/>
      <c r="B81" s="28"/>
      <c r="C81" s="35" t="s">
        <v>97</v>
      </c>
      <c r="D81" s="26">
        <v>1500</v>
      </c>
      <c r="E81" s="26">
        <v>0</v>
      </c>
      <c r="F81" s="26">
        <v>1500</v>
      </c>
      <c r="G81" s="26">
        <v>0</v>
      </c>
      <c r="H81" s="26">
        <v>0</v>
      </c>
      <c r="I81" s="26">
        <f t="shared" si="27"/>
        <v>1500</v>
      </c>
      <c r="J81" s="26">
        <v>0</v>
      </c>
      <c r="K81" s="26">
        <v>1500</v>
      </c>
      <c r="L81" s="26">
        <v>0</v>
      </c>
      <c r="M81" s="26">
        <v>0</v>
      </c>
      <c r="N81" s="26">
        <v>0</v>
      </c>
      <c r="O81" s="26">
        <v>0</v>
      </c>
      <c r="P81" s="26">
        <v>0</v>
      </c>
      <c r="Q81" s="26">
        <v>0</v>
      </c>
      <c r="R81" s="26">
        <v>0</v>
      </c>
      <c r="S81" s="26">
        <v>0</v>
      </c>
      <c r="T81" s="26">
        <v>0</v>
      </c>
      <c r="U81" s="26">
        <v>0</v>
      </c>
      <c r="V81" s="26">
        <v>0</v>
      </c>
      <c r="W81" s="26">
        <v>0</v>
      </c>
      <c r="X81" s="35" t="s">
        <v>123</v>
      </c>
    </row>
    <row r="82" spans="1:24" ht="200.25" customHeight="1" x14ac:dyDescent="0.2">
      <c r="C82" s="35" t="s">
        <v>58</v>
      </c>
      <c r="D82" s="26">
        <f t="shared" si="26"/>
        <v>10000</v>
      </c>
      <c r="E82" s="26">
        <v>0</v>
      </c>
      <c r="F82" s="26">
        <v>0</v>
      </c>
      <c r="G82" s="26">
        <v>0</v>
      </c>
      <c r="H82" s="26">
        <v>10000</v>
      </c>
      <c r="I82" s="26">
        <f t="shared" si="27"/>
        <v>10000</v>
      </c>
      <c r="J82" s="26">
        <v>0</v>
      </c>
      <c r="K82" s="26">
        <v>0</v>
      </c>
      <c r="L82" s="26">
        <v>0</v>
      </c>
      <c r="M82" s="26">
        <v>10000</v>
      </c>
      <c r="N82" s="26">
        <f>O82+P82+Q82+R82</f>
        <v>0</v>
      </c>
      <c r="O82" s="26">
        <v>0</v>
      </c>
      <c r="P82" s="26">
        <v>0</v>
      </c>
      <c r="Q82" s="26">
        <v>0</v>
      </c>
      <c r="R82" s="26"/>
      <c r="S82" s="26">
        <f>N82/I82*100</f>
        <v>0</v>
      </c>
      <c r="T82" s="26">
        <v>0</v>
      </c>
      <c r="U82" s="26">
        <v>0</v>
      </c>
      <c r="V82" s="26">
        <v>0</v>
      </c>
      <c r="W82" s="26">
        <f>R82/M82*100</f>
        <v>0</v>
      </c>
      <c r="X82" s="35" t="s">
        <v>123</v>
      </c>
    </row>
    <row r="83" spans="1:24" ht="103.5" customHeight="1" x14ac:dyDescent="0.2">
      <c r="C83" s="35" t="s">
        <v>108</v>
      </c>
      <c r="D83" s="26">
        <f>E83+F83+G83+H83</f>
        <v>12000</v>
      </c>
      <c r="E83" s="26"/>
      <c r="F83" s="26"/>
      <c r="G83" s="26">
        <v>5000</v>
      </c>
      <c r="H83" s="26">
        <v>7000</v>
      </c>
      <c r="I83" s="26">
        <f>J83+K83+L83+M83</f>
        <v>12000</v>
      </c>
      <c r="J83" s="27"/>
      <c r="K83" s="27"/>
      <c r="L83" s="27">
        <v>5000</v>
      </c>
      <c r="M83" s="27">
        <v>7000</v>
      </c>
      <c r="N83" s="27">
        <f>O83+P83+Q83+R83</f>
        <v>0</v>
      </c>
      <c r="O83" s="27"/>
      <c r="P83" s="27"/>
      <c r="Q83" s="27"/>
      <c r="R83" s="27"/>
      <c r="S83" s="27"/>
      <c r="T83" s="27"/>
      <c r="U83" s="27"/>
      <c r="V83" s="27"/>
      <c r="W83" s="27"/>
      <c r="X83" s="35" t="s">
        <v>123</v>
      </c>
    </row>
    <row r="84" spans="1:24" ht="72.75" customHeight="1" x14ac:dyDescent="0.2">
      <c r="C84" s="35" t="s">
        <v>87</v>
      </c>
      <c r="D84" s="26">
        <f t="shared" si="26"/>
        <v>65</v>
      </c>
      <c r="E84" s="26">
        <v>0</v>
      </c>
      <c r="F84" s="26">
        <v>65</v>
      </c>
      <c r="G84" s="26">
        <v>0</v>
      </c>
      <c r="H84" s="26">
        <v>0</v>
      </c>
      <c r="I84" s="26">
        <f t="shared" si="27"/>
        <v>65</v>
      </c>
      <c r="J84" s="27"/>
      <c r="K84" s="27">
        <v>65</v>
      </c>
      <c r="L84" s="26">
        <v>0</v>
      </c>
      <c r="M84" s="26">
        <v>0</v>
      </c>
      <c r="N84" s="26">
        <v>0</v>
      </c>
      <c r="O84" s="26">
        <v>0</v>
      </c>
      <c r="P84" s="26">
        <v>0</v>
      </c>
      <c r="Q84" s="26">
        <v>0</v>
      </c>
      <c r="R84" s="26">
        <v>0</v>
      </c>
      <c r="S84" s="26">
        <v>0</v>
      </c>
      <c r="T84" s="26">
        <v>0</v>
      </c>
      <c r="U84" s="26">
        <v>0</v>
      </c>
      <c r="V84" s="26">
        <v>0</v>
      </c>
      <c r="W84" s="26">
        <v>0</v>
      </c>
      <c r="X84" s="35" t="s">
        <v>120</v>
      </c>
    </row>
    <row r="85" spans="1:24" ht="112.5" customHeight="1" x14ac:dyDescent="0.2">
      <c r="C85" s="61" t="s">
        <v>59</v>
      </c>
      <c r="D85" s="59">
        <f t="shared" si="26"/>
        <v>340</v>
      </c>
      <c r="E85" s="59">
        <v>0</v>
      </c>
      <c r="F85" s="59">
        <v>0</v>
      </c>
      <c r="G85" s="59">
        <v>100</v>
      </c>
      <c r="H85" s="59">
        <v>240</v>
      </c>
      <c r="I85" s="59">
        <f>J85+K85+L85+M85</f>
        <v>340</v>
      </c>
      <c r="J85" s="59">
        <v>0</v>
      </c>
      <c r="K85" s="59">
        <v>0</v>
      </c>
      <c r="L85" s="59">
        <v>100</v>
      </c>
      <c r="M85" s="59">
        <v>240</v>
      </c>
      <c r="N85" s="59">
        <f>O85+P85+Q85+R85</f>
        <v>0</v>
      </c>
      <c r="O85" s="59">
        <v>0</v>
      </c>
      <c r="P85" s="59">
        <v>0</v>
      </c>
      <c r="Q85" s="59">
        <v>0</v>
      </c>
      <c r="R85" s="59"/>
      <c r="S85" s="59">
        <f>N85/I85*100</f>
        <v>0</v>
      </c>
      <c r="T85" s="59">
        <v>0</v>
      </c>
      <c r="U85" s="59">
        <v>0</v>
      </c>
      <c r="V85" s="59">
        <v>0</v>
      </c>
      <c r="W85" s="59">
        <f>R85/H85*100</f>
        <v>0</v>
      </c>
      <c r="X85" s="59" t="s">
        <v>144</v>
      </c>
    </row>
    <row r="86" spans="1:24" ht="132" customHeight="1" x14ac:dyDescent="0.2">
      <c r="C86" s="62"/>
      <c r="D86" s="60"/>
      <c r="E86" s="60"/>
      <c r="F86" s="60"/>
      <c r="G86" s="60"/>
      <c r="H86" s="60"/>
      <c r="I86" s="60"/>
      <c r="J86" s="60"/>
      <c r="K86" s="60"/>
      <c r="L86" s="60"/>
      <c r="M86" s="60"/>
      <c r="N86" s="60"/>
      <c r="O86" s="60"/>
      <c r="P86" s="60"/>
      <c r="Q86" s="60"/>
      <c r="R86" s="60"/>
      <c r="S86" s="60"/>
      <c r="T86" s="60"/>
      <c r="U86" s="60"/>
      <c r="V86" s="60"/>
      <c r="W86" s="60"/>
      <c r="X86" s="60"/>
    </row>
    <row r="87" spans="1:24" ht="405" customHeight="1" x14ac:dyDescent="0.2">
      <c r="C87" s="61" t="s">
        <v>60</v>
      </c>
      <c r="D87" s="59">
        <f t="shared" si="26"/>
        <v>0</v>
      </c>
      <c r="E87" s="59">
        <v>0</v>
      </c>
      <c r="F87" s="59">
        <v>0</v>
      </c>
      <c r="G87" s="59">
        <v>0</v>
      </c>
      <c r="H87" s="59">
        <v>0</v>
      </c>
      <c r="I87" s="59">
        <v>0</v>
      </c>
      <c r="J87" s="59">
        <v>0</v>
      </c>
      <c r="K87" s="59">
        <v>0</v>
      </c>
      <c r="L87" s="59">
        <v>0</v>
      </c>
      <c r="M87" s="59">
        <v>0</v>
      </c>
      <c r="N87" s="59">
        <v>0</v>
      </c>
      <c r="O87" s="59">
        <v>0</v>
      </c>
      <c r="P87" s="59">
        <v>0</v>
      </c>
      <c r="Q87" s="59">
        <v>0</v>
      </c>
      <c r="R87" s="59">
        <v>0</v>
      </c>
      <c r="S87" s="59">
        <v>0</v>
      </c>
      <c r="T87" s="59">
        <v>0</v>
      </c>
      <c r="U87" s="59">
        <v>0</v>
      </c>
      <c r="V87" s="59">
        <v>0</v>
      </c>
      <c r="W87" s="59">
        <v>0</v>
      </c>
      <c r="X87" s="59" t="s">
        <v>131</v>
      </c>
    </row>
    <row r="88" spans="1:24" ht="61.5" hidden="1" customHeight="1" x14ac:dyDescent="0.2">
      <c r="C88" s="62"/>
      <c r="D88" s="60"/>
      <c r="E88" s="60"/>
      <c r="F88" s="60"/>
      <c r="G88" s="60"/>
      <c r="H88" s="60"/>
      <c r="I88" s="60"/>
      <c r="J88" s="60"/>
      <c r="K88" s="60"/>
      <c r="L88" s="60"/>
      <c r="M88" s="60"/>
      <c r="N88" s="60"/>
      <c r="O88" s="60"/>
      <c r="P88" s="60"/>
      <c r="Q88" s="60"/>
      <c r="R88" s="60"/>
      <c r="S88" s="60"/>
      <c r="T88" s="60"/>
      <c r="U88" s="60"/>
      <c r="V88" s="60"/>
      <c r="W88" s="60"/>
      <c r="X88" s="60"/>
    </row>
    <row r="89" spans="1:24" ht="17.25" customHeight="1" x14ac:dyDescent="0.2">
      <c r="C89" s="40" t="s">
        <v>26</v>
      </c>
      <c r="D89" s="22">
        <f>E89+F89+G89+H89</f>
        <v>126005</v>
      </c>
      <c r="E89" s="22">
        <f>E87+E85+E84+E83+E82+E81+E80+E79</f>
        <v>0</v>
      </c>
      <c r="F89" s="22">
        <f t="shared" ref="F89:H89" si="28">F87+F85+F84+F83+F82+F81+F80+F79</f>
        <v>3065</v>
      </c>
      <c r="G89" s="22">
        <f t="shared" si="28"/>
        <v>5700</v>
      </c>
      <c r="H89" s="22">
        <f t="shared" si="28"/>
        <v>117240</v>
      </c>
      <c r="I89" s="22">
        <f>J89+K89+L89+M89</f>
        <v>126005</v>
      </c>
      <c r="J89" s="22">
        <f>J79+J80+J81+J82+J83+J84+J85+J87</f>
        <v>0</v>
      </c>
      <c r="K89" s="22">
        <f t="shared" ref="K89:M89" si="29">K79+K80+K81+K82+K83+K84+K85+K87</f>
        <v>3065</v>
      </c>
      <c r="L89" s="22">
        <f t="shared" si="29"/>
        <v>5700</v>
      </c>
      <c r="M89" s="22">
        <f t="shared" si="29"/>
        <v>117240</v>
      </c>
      <c r="N89" s="22">
        <f>O89+P89+Q89+R89</f>
        <v>0</v>
      </c>
      <c r="O89" s="22"/>
      <c r="P89" s="22"/>
      <c r="Q89" s="22"/>
      <c r="R89" s="22"/>
      <c r="S89" s="22">
        <f>N89/D89*100</f>
        <v>0</v>
      </c>
      <c r="T89" s="22"/>
      <c r="U89" s="22">
        <f>P89/F89*100</f>
        <v>0</v>
      </c>
      <c r="V89" s="22">
        <f>Q89/G89*100</f>
        <v>0</v>
      </c>
      <c r="W89" s="22">
        <f>R89/H89*100</f>
        <v>0</v>
      </c>
      <c r="X89" s="37"/>
    </row>
    <row r="90" spans="1:24" ht="17.25" customHeight="1" x14ac:dyDescent="0.2">
      <c r="C90" s="66" t="s">
        <v>61</v>
      </c>
      <c r="D90" s="66"/>
      <c r="E90" s="66"/>
      <c r="F90" s="66"/>
      <c r="G90" s="66"/>
      <c r="H90" s="66"/>
      <c r="I90" s="66"/>
      <c r="J90" s="66"/>
      <c r="K90" s="66"/>
      <c r="L90" s="66"/>
      <c r="M90" s="66"/>
      <c r="N90" s="66"/>
      <c r="O90" s="66"/>
      <c r="P90" s="66"/>
      <c r="Q90" s="66"/>
      <c r="R90" s="66"/>
      <c r="S90" s="66"/>
      <c r="T90" s="66"/>
      <c r="U90" s="66"/>
      <c r="V90" s="66"/>
      <c r="W90" s="66"/>
      <c r="X90" s="66"/>
    </row>
    <row r="91" spans="1:24" ht="121.5" customHeight="1" x14ac:dyDescent="0.2">
      <c r="C91" s="35" t="s">
        <v>62</v>
      </c>
      <c r="D91" s="26">
        <f t="shared" ref="D91:D96" si="30">E91+F91+G91+H91</f>
        <v>13425</v>
      </c>
      <c r="E91" s="26">
        <v>7000</v>
      </c>
      <c r="F91" s="26">
        <v>0</v>
      </c>
      <c r="G91" s="26">
        <v>2270</v>
      </c>
      <c r="H91" s="26">
        <v>4155</v>
      </c>
      <c r="I91" s="26">
        <f>J91+K91+L91+M91</f>
        <v>13425</v>
      </c>
      <c r="J91" s="26">
        <v>7000</v>
      </c>
      <c r="K91" s="26">
        <v>0</v>
      </c>
      <c r="L91" s="26">
        <v>2270</v>
      </c>
      <c r="M91" s="26">
        <v>4155</v>
      </c>
      <c r="N91" s="26">
        <v>0</v>
      </c>
      <c r="O91" s="26">
        <v>0</v>
      </c>
      <c r="P91" s="26">
        <v>0</v>
      </c>
      <c r="Q91" s="26">
        <v>0</v>
      </c>
      <c r="R91" s="26">
        <v>0</v>
      </c>
      <c r="S91" s="26">
        <v>0</v>
      </c>
      <c r="T91" s="26">
        <v>0</v>
      </c>
      <c r="U91" s="26">
        <v>0</v>
      </c>
      <c r="V91" s="26">
        <v>0</v>
      </c>
      <c r="W91" s="26">
        <v>0</v>
      </c>
      <c r="X91" s="35" t="s">
        <v>123</v>
      </c>
    </row>
    <row r="92" spans="1:24" ht="63" customHeight="1" x14ac:dyDescent="0.2">
      <c r="C92" s="35" t="s">
        <v>63</v>
      </c>
      <c r="D92" s="26">
        <f t="shared" si="30"/>
        <v>24000</v>
      </c>
      <c r="E92" s="26">
        <v>0</v>
      </c>
      <c r="F92" s="26">
        <v>20000</v>
      </c>
      <c r="G92" s="26">
        <v>0</v>
      </c>
      <c r="H92" s="26">
        <v>4000</v>
      </c>
      <c r="I92" s="26">
        <f>J92+K92+L92+M92</f>
        <v>24000</v>
      </c>
      <c r="J92" s="26">
        <v>0</v>
      </c>
      <c r="K92" s="26">
        <v>20000</v>
      </c>
      <c r="L92" s="26">
        <v>0</v>
      </c>
      <c r="M92" s="26">
        <v>4000</v>
      </c>
      <c r="N92" s="26">
        <v>0</v>
      </c>
      <c r="O92" s="26">
        <v>0</v>
      </c>
      <c r="P92" s="26">
        <v>0</v>
      </c>
      <c r="Q92" s="26">
        <v>0</v>
      </c>
      <c r="R92" s="26">
        <v>0</v>
      </c>
      <c r="S92" s="26">
        <v>0</v>
      </c>
      <c r="T92" s="26">
        <v>0</v>
      </c>
      <c r="U92" s="26">
        <v>0</v>
      </c>
      <c r="V92" s="26">
        <v>0</v>
      </c>
      <c r="W92" s="26">
        <v>0</v>
      </c>
      <c r="X92" s="35" t="s">
        <v>123</v>
      </c>
    </row>
    <row r="93" spans="1:24" ht="36.75" customHeight="1" x14ac:dyDescent="0.2">
      <c r="C93" s="35" t="s">
        <v>64</v>
      </c>
      <c r="D93" s="26">
        <f t="shared" si="30"/>
        <v>10000</v>
      </c>
      <c r="E93" s="26">
        <v>0</v>
      </c>
      <c r="F93" s="26">
        <v>0</v>
      </c>
      <c r="G93" s="26">
        <v>0</v>
      </c>
      <c r="H93" s="26">
        <v>10000</v>
      </c>
      <c r="I93" s="26">
        <f t="shared" ref="I93:I98" si="31">J93+K93+L93+M93</f>
        <v>10000</v>
      </c>
      <c r="J93" s="26">
        <v>0</v>
      </c>
      <c r="K93" s="26">
        <v>0</v>
      </c>
      <c r="L93" s="26">
        <v>0</v>
      </c>
      <c r="M93" s="26">
        <v>10000</v>
      </c>
      <c r="N93" s="26">
        <v>0</v>
      </c>
      <c r="O93" s="26">
        <v>0</v>
      </c>
      <c r="P93" s="26">
        <v>0</v>
      </c>
      <c r="Q93" s="26">
        <v>0</v>
      </c>
      <c r="R93" s="26">
        <v>0</v>
      </c>
      <c r="S93" s="26">
        <v>0</v>
      </c>
      <c r="T93" s="26">
        <v>0</v>
      </c>
      <c r="U93" s="26">
        <v>0</v>
      </c>
      <c r="V93" s="26">
        <v>0</v>
      </c>
      <c r="W93" s="26">
        <v>0</v>
      </c>
      <c r="X93" s="35" t="s">
        <v>123</v>
      </c>
    </row>
    <row r="94" spans="1:24" ht="81" customHeight="1" x14ac:dyDescent="0.2">
      <c r="C94" s="35" t="s">
        <v>65</v>
      </c>
      <c r="D94" s="26">
        <f t="shared" si="30"/>
        <v>60</v>
      </c>
      <c r="E94" s="26">
        <v>0</v>
      </c>
      <c r="F94" s="26">
        <v>0</v>
      </c>
      <c r="G94" s="26">
        <v>0</v>
      </c>
      <c r="H94" s="26">
        <v>60</v>
      </c>
      <c r="I94" s="26">
        <f t="shared" si="31"/>
        <v>60</v>
      </c>
      <c r="J94" s="26">
        <v>0</v>
      </c>
      <c r="K94" s="26">
        <v>0</v>
      </c>
      <c r="L94" s="26">
        <v>0</v>
      </c>
      <c r="M94" s="26">
        <v>60</v>
      </c>
      <c r="N94" s="26">
        <f>O94+P94+Q94+R94</f>
        <v>36.9</v>
      </c>
      <c r="O94" s="26">
        <v>0</v>
      </c>
      <c r="P94" s="26">
        <v>0</v>
      </c>
      <c r="Q94" s="26">
        <v>0</v>
      </c>
      <c r="R94" s="26">
        <v>36.9</v>
      </c>
      <c r="S94" s="26">
        <f>N94/D94*100</f>
        <v>61.5</v>
      </c>
      <c r="T94" s="26">
        <v>0</v>
      </c>
      <c r="U94" s="26">
        <v>0</v>
      </c>
      <c r="V94" s="26">
        <v>0</v>
      </c>
      <c r="W94" s="26">
        <f>R94/H94*100</f>
        <v>61.5</v>
      </c>
      <c r="X94" s="35" t="s">
        <v>134</v>
      </c>
    </row>
    <row r="95" spans="1:24" ht="58.5" customHeight="1" x14ac:dyDescent="0.2">
      <c r="C95" s="35" t="s">
        <v>66</v>
      </c>
      <c r="D95" s="26">
        <f t="shared" si="30"/>
        <v>1535</v>
      </c>
      <c r="E95" s="26">
        <v>492</v>
      </c>
      <c r="F95" s="26">
        <v>0</v>
      </c>
      <c r="G95" s="26">
        <v>692</v>
      </c>
      <c r="H95" s="26">
        <v>351</v>
      </c>
      <c r="I95" s="26">
        <f t="shared" si="31"/>
        <v>1535</v>
      </c>
      <c r="J95" s="26">
        <v>492</v>
      </c>
      <c r="K95" s="26">
        <v>0</v>
      </c>
      <c r="L95" s="26">
        <v>692</v>
      </c>
      <c r="M95" s="26">
        <v>351</v>
      </c>
      <c r="N95" s="26">
        <v>0</v>
      </c>
      <c r="O95" s="26">
        <v>0</v>
      </c>
      <c r="P95" s="26">
        <v>0</v>
      </c>
      <c r="Q95" s="26">
        <v>0</v>
      </c>
      <c r="R95" s="26">
        <v>0</v>
      </c>
      <c r="S95" s="26">
        <v>0</v>
      </c>
      <c r="T95" s="26">
        <v>0</v>
      </c>
      <c r="U95" s="26">
        <v>0</v>
      </c>
      <c r="V95" s="26">
        <v>0</v>
      </c>
      <c r="W95" s="26">
        <v>0</v>
      </c>
      <c r="X95" s="35" t="s">
        <v>123</v>
      </c>
    </row>
    <row r="96" spans="1:24" ht="105.75" customHeight="1" x14ac:dyDescent="0.2">
      <c r="C96" s="35" t="s">
        <v>67</v>
      </c>
      <c r="D96" s="26">
        <f t="shared" si="30"/>
        <v>630</v>
      </c>
      <c r="E96" s="26">
        <v>0</v>
      </c>
      <c r="F96" s="26">
        <v>0</v>
      </c>
      <c r="G96" s="26">
        <v>130</v>
      </c>
      <c r="H96" s="26">
        <v>500</v>
      </c>
      <c r="I96" s="26">
        <f t="shared" si="31"/>
        <v>630</v>
      </c>
      <c r="J96" s="26">
        <v>0</v>
      </c>
      <c r="K96" s="26">
        <v>0</v>
      </c>
      <c r="L96" s="26">
        <v>130</v>
      </c>
      <c r="M96" s="26">
        <v>500</v>
      </c>
      <c r="N96" s="26">
        <v>0</v>
      </c>
      <c r="O96" s="26">
        <v>0</v>
      </c>
      <c r="P96" s="26">
        <v>0</v>
      </c>
      <c r="Q96" s="26">
        <v>0</v>
      </c>
      <c r="R96" s="26">
        <v>0</v>
      </c>
      <c r="S96" s="26">
        <v>0</v>
      </c>
      <c r="T96" s="26">
        <v>0</v>
      </c>
      <c r="U96" s="26">
        <v>0</v>
      </c>
      <c r="V96" s="26">
        <v>0</v>
      </c>
      <c r="W96" s="26">
        <v>0</v>
      </c>
      <c r="X96" s="35" t="s">
        <v>123</v>
      </c>
    </row>
    <row r="97" spans="3:25" ht="198.75" customHeight="1" x14ac:dyDescent="0.2">
      <c r="C97" s="35" t="s">
        <v>68</v>
      </c>
      <c r="D97" s="26">
        <v>0</v>
      </c>
      <c r="E97" s="26">
        <v>0</v>
      </c>
      <c r="F97" s="26">
        <v>0</v>
      </c>
      <c r="G97" s="26">
        <v>0</v>
      </c>
      <c r="H97" s="26">
        <v>0</v>
      </c>
      <c r="I97" s="26">
        <f t="shared" si="31"/>
        <v>0</v>
      </c>
      <c r="J97" s="26">
        <v>0</v>
      </c>
      <c r="K97" s="26">
        <v>0</v>
      </c>
      <c r="L97" s="26">
        <v>0</v>
      </c>
      <c r="M97" s="26">
        <v>0</v>
      </c>
      <c r="N97" s="26">
        <v>0</v>
      </c>
      <c r="O97" s="26">
        <v>0</v>
      </c>
      <c r="P97" s="26">
        <v>0</v>
      </c>
      <c r="Q97" s="26">
        <v>0</v>
      </c>
      <c r="R97" s="26">
        <v>0</v>
      </c>
      <c r="S97" s="26">
        <v>0</v>
      </c>
      <c r="T97" s="26">
        <v>0</v>
      </c>
      <c r="U97" s="26">
        <v>0</v>
      </c>
      <c r="V97" s="26">
        <v>0</v>
      </c>
      <c r="W97" s="26">
        <v>0</v>
      </c>
      <c r="X97" s="35" t="s">
        <v>132</v>
      </c>
      <c r="Y97" s="28"/>
    </row>
    <row r="98" spans="3:25" ht="115.5" customHeight="1" x14ac:dyDescent="0.2">
      <c r="C98" s="86" t="s">
        <v>69</v>
      </c>
      <c r="D98" s="59">
        <f>E98+F98+H98+G98</f>
        <v>1000</v>
      </c>
      <c r="E98" s="59">
        <v>0</v>
      </c>
      <c r="F98" s="59">
        <v>0</v>
      </c>
      <c r="G98" s="59">
        <v>0</v>
      </c>
      <c r="H98" s="59">
        <v>1000</v>
      </c>
      <c r="I98" s="59">
        <f t="shared" si="31"/>
        <v>1000</v>
      </c>
      <c r="J98" s="59">
        <v>0</v>
      </c>
      <c r="K98" s="59">
        <v>0</v>
      </c>
      <c r="L98" s="59">
        <v>0</v>
      </c>
      <c r="M98" s="59">
        <v>1000</v>
      </c>
      <c r="N98" s="59">
        <v>0</v>
      </c>
      <c r="O98" s="59">
        <v>0</v>
      </c>
      <c r="P98" s="59">
        <v>0</v>
      </c>
      <c r="Q98" s="59">
        <v>0</v>
      </c>
      <c r="R98" s="59">
        <v>0</v>
      </c>
      <c r="S98" s="59">
        <v>0</v>
      </c>
      <c r="T98" s="59">
        <v>0</v>
      </c>
      <c r="U98" s="59">
        <v>0</v>
      </c>
      <c r="V98" s="59">
        <v>0</v>
      </c>
      <c r="W98" s="59">
        <v>0</v>
      </c>
      <c r="X98" s="61" t="s">
        <v>133</v>
      </c>
    </row>
    <row r="99" spans="3:25" ht="5.25" customHeight="1" x14ac:dyDescent="0.2">
      <c r="C99" s="87"/>
      <c r="D99" s="60"/>
      <c r="E99" s="60"/>
      <c r="F99" s="60"/>
      <c r="G99" s="60"/>
      <c r="H99" s="60"/>
      <c r="I99" s="60"/>
      <c r="J99" s="60"/>
      <c r="K99" s="60"/>
      <c r="L99" s="60"/>
      <c r="M99" s="60"/>
      <c r="N99" s="60"/>
      <c r="O99" s="60"/>
      <c r="P99" s="60"/>
      <c r="Q99" s="60"/>
      <c r="R99" s="60"/>
      <c r="S99" s="60"/>
      <c r="T99" s="60"/>
      <c r="U99" s="60"/>
      <c r="V99" s="60"/>
      <c r="W99" s="60"/>
      <c r="X99" s="62"/>
    </row>
    <row r="100" spans="3:25" ht="21.75" customHeight="1" x14ac:dyDescent="0.2">
      <c r="C100" s="40" t="s">
        <v>26</v>
      </c>
      <c r="D100" s="22">
        <f>E100+F100+G100+H100</f>
        <v>50650</v>
      </c>
      <c r="E100" s="22">
        <f>E91+E92+E93+E94+E95+E96+E97+E98</f>
        <v>7492</v>
      </c>
      <c r="F100" s="22">
        <f t="shared" ref="F100:H100" si="32">F91+F92+F93+F94+F95+F96+F97+F98</f>
        <v>20000</v>
      </c>
      <c r="G100" s="22">
        <f t="shared" si="32"/>
        <v>3092</v>
      </c>
      <c r="H100" s="22">
        <f t="shared" si="32"/>
        <v>20066</v>
      </c>
      <c r="I100" s="22">
        <f>J100+K100+L100+M100</f>
        <v>50650</v>
      </c>
      <c r="J100" s="22">
        <f>J91+J92+J93+J94+J95+J96+J97+J98</f>
        <v>7492</v>
      </c>
      <c r="K100" s="22">
        <f t="shared" ref="K100:M100" si="33">K91+K92+K93+K94+K95+K96+K97+K98</f>
        <v>20000</v>
      </c>
      <c r="L100" s="22">
        <f t="shared" si="33"/>
        <v>3092</v>
      </c>
      <c r="M100" s="22">
        <f t="shared" si="33"/>
        <v>20066</v>
      </c>
      <c r="N100" s="22">
        <f>O100+P100+Q100+R100</f>
        <v>36.9</v>
      </c>
      <c r="O100" s="22">
        <f>O91+O92+O93+O94+O95+O97+O98</f>
        <v>0</v>
      </c>
      <c r="P100" s="22">
        <f t="shared" ref="P100:R100" si="34">P91+P92+P93+P94+P95+P97+P98</f>
        <v>0</v>
      </c>
      <c r="Q100" s="22">
        <f t="shared" si="34"/>
        <v>0</v>
      </c>
      <c r="R100" s="22">
        <f t="shared" si="34"/>
        <v>36.9</v>
      </c>
      <c r="S100" s="22">
        <f>N100/D100*100</f>
        <v>7.2852912142152018E-2</v>
      </c>
      <c r="T100" s="22"/>
      <c r="U100" s="22"/>
      <c r="V100" s="22"/>
      <c r="W100" s="22">
        <f>R100/H100*100</f>
        <v>0.18389315259643177</v>
      </c>
      <c r="X100" s="37"/>
    </row>
    <row r="101" spans="3:25" ht="17.25" customHeight="1" x14ac:dyDescent="0.2">
      <c r="C101" s="66" t="s">
        <v>70</v>
      </c>
      <c r="D101" s="72"/>
      <c r="E101" s="72"/>
      <c r="F101" s="72"/>
      <c r="G101" s="72"/>
      <c r="H101" s="72"/>
      <c r="I101" s="72"/>
      <c r="J101" s="72"/>
      <c r="K101" s="72"/>
      <c r="L101" s="72"/>
      <c r="M101" s="72"/>
      <c r="N101" s="72"/>
      <c r="O101" s="72"/>
      <c r="P101" s="72"/>
      <c r="Q101" s="72"/>
      <c r="R101" s="72"/>
      <c r="S101" s="72"/>
      <c r="T101" s="72"/>
      <c r="U101" s="72"/>
      <c r="V101" s="72"/>
      <c r="W101" s="72"/>
      <c r="X101" s="72"/>
    </row>
    <row r="102" spans="3:25" ht="75.75" customHeight="1" x14ac:dyDescent="0.2">
      <c r="C102" s="35" t="s">
        <v>71</v>
      </c>
      <c r="D102" s="26">
        <f>E102+F102+G102+H102</f>
        <v>0</v>
      </c>
      <c r="E102" s="26">
        <v>0</v>
      </c>
      <c r="F102" s="26">
        <v>0</v>
      </c>
      <c r="G102" s="26">
        <v>0</v>
      </c>
      <c r="H102" s="26">
        <v>0</v>
      </c>
      <c r="I102" s="26">
        <f t="shared" ref="I102:I110" si="35">J102+K102+L102+M102</f>
        <v>0</v>
      </c>
      <c r="J102" s="26">
        <v>0</v>
      </c>
      <c r="K102" s="26">
        <v>0</v>
      </c>
      <c r="L102" s="26">
        <v>0</v>
      </c>
      <c r="M102" s="26">
        <v>0</v>
      </c>
      <c r="N102" s="26">
        <f>O102+P102+Q102+R102</f>
        <v>0</v>
      </c>
      <c r="O102" s="26">
        <v>0</v>
      </c>
      <c r="P102" s="26">
        <v>0</v>
      </c>
      <c r="Q102" s="26">
        <v>0</v>
      </c>
      <c r="R102" s="26">
        <v>0</v>
      </c>
      <c r="S102" s="26">
        <v>0</v>
      </c>
      <c r="T102" s="26">
        <v>0</v>
      </c>
      <c r="U102" s="26">
        <v>0</v>
      </c>
      <c r="V102" s="26">
        <v>0</v>
      </c>
      <c r="W102" s="26">
        <v>0</v>
      </c>
      <c r="X102" s="35" t="s">
        <v>135</v>
      </c>
    </row>
    <row r="103" spans="3:25" ht="136.5" customHeight="1" x14ac:dyDescent="0.2">
      <c r="C103" s="35" t="s">
        <v>72</v>
      </c>
      <c r="D103" s="26">
        <f>E103+F103+G103+H103</f>
        <v>2500</v>
      </c>
      <c r="E103" s="26">
        <v>0</v>
      </c>
      <c r="F103" s="26">
        <v>2000</v>
      </c>
      <c r="G103" s="26">
        <v>0</v>
      </c>
      <c r="H103" s="26">
        <v>500</v>
      </c>
      <c r="I103" s="26">
        <f t="shared" si="35"/>
        <v>2500</v>
      </c>
      <c r="J103" s="26">
        <v>0</v>
      </c>
      <c r="K103" s="26">
        <v>2000</v>
      </c>
      <c r="L103" s="26">
        <v>0</v>
      </c>
      <c r="M103" s="26">
        <v>500</v>
      </c>
      <c r="N103" s="26">
        <v>0</v>
      </c>
      <c r="O103" s="26">
        <v>0</v>
      </c>
      <c r="P103" s="26">
        <v>0</v>
      </c>
      <c r="Q103" s="26">
        <v>0</v>
      </c>
      <c r="R103" s="26">
        <v>0</v>
      </c>
      <c r="S103" s="26">
        <v>0</v>
      </c>
      <c r="T103" s="26">
        <v>0</v>
      </c>
      <c r="U103" s="26">
        <v>0</v>
      </c>
      <c r="V103" s="26">
        <v>0</v>
      </c>
      <c r="W103" s="26">
        <v>0</v>
      </c>
      <c r="X103" s="35" t="s">
        <v>123</v>
      </c>
    </row>
    <row r="104" spans="3:25" ht="219.75" customHeight="1" x14ac:dyDescent="0.2">
      <c r="C104" s="35" t="s">
        <v>73</v>
      </c>
      <c r="D104" s="26">
        <f>E104+F104+G104+H104</f>
        <v>239</v>
      </c>
      <c r="E104" s="26">
        <v>0</v>
      </c>
      <c r="F104" s="26">
        <v>0</v>
      </c>
      <c r="G104" s="26">
        <v>184</v>
      </c>
      <c r="H104" s="26">
        <v>55</v>
      </c>
      <c r="I104" s="26">
        <f t="shared" si="35"/>
        <v>239</v>
      </c>
      <c r="J104" s="26">
        <v>0</v>
      </c>
      <c r="K104" s="26">
        <v>0</v>
      </c>
      <c r="L104" s="26">
        <v>184</v>
      </c>
      <c r="M104" s="26">
        <v>55</v>
      </c>
      <c r="N104" s="26">
        <v>0</v>
      </c>
      <c r="O104" s="26">
        <v>0</v>
      </c>
      <c r="P104" s="26">
        <v>0</v>
      </c>
      <c r="Q104" s="26">
        <v>0</v>
      </c>
      <c r="R104" s="26">
        <v>0</v>
      </c>
      <c r="S104" s="26">
        <v>0</v>
      </c>
      <c r="T104" s="26">
        <v>0</v>
      </c>
      <c r="U104" s="26">
        <v>0</v>
      </c>
      <c r="V104" s="26">
        <v>0</v>
      </c>
      <c r="W104" s="44">
        <v>0</v>
      </c>
      <c r="X104" s="46" t="s">
        <v>136</v>
      </c>
    </row>
    <row r="105" spans="3:25" ht="71.25" customHeight="1" x14ac:dyDescent="0.2">
      <c r="C105" s="35" t="s">
        <v>74</v>
      </c>
      <c r="D105" s="26">
        <f>E105+F105+G105+H105</f>
        <v>500</v>
      </c>
      <c r="E105" s="26">
        <v>0</v>
      </c>
      <c r="F105" s="26">
        <v>0</v>
      </c>
      <c r="G105" s="26">
        <v>0</v>
      </c>
      <c r="H105" s="26">
        <v>500</v>
      </c>
      <c r="I105" s="26">
        <f t="shared" si="35"/>
        <v>500</v>
      </c>
      <c r="J105" s="26">
        <v>0</v>
      </c>
      <c r="K105" s="26">
        <v>0</v>
      </c>
      <c r="L105" s="26">
        <v>0</v>
      </c>
      <c r="M105" s="26">
        <v>500</v>
      </c>
      <c r="N105" s="26">
        <v>0</v>
      </c>
      <c r="O105" s="26">
        <v>0</v>
      </c>
      <c r="P105" s="26">
        <v>0</v>
      </c>
      <c r="Q105" s="26">
        <v>0</v>
      </c>
      <c r="R105" s="26">
        <v>0</v>
      </c>
      <c r="S105" s="26">
        <v>0</v>
      </c>
      <c r="T105" s="26">
        <v>0</v>
      </c>
      <c r="U105" s="26">
        <v>0</v>
      </c>
      <c r="V105" s="26">
        <v>0</v>
      </c>
      <c r="W105" s="26">
        <v>0</v>
      </c>
      <c r="X105" s="35" t="s">
        <v>123</v>
      </c>
    </row>
    <row r="106" spans="3:25" ht="96.75" customHeight="1" x14ac:dyDescent="0.2">
      <c r="C106" s="35" t="s">
        <v>75</v>
      </c>
      <c r="D106" s="26">
        <v>0</v>
      </c>
      <c r="E106" s="26">
        <v>0</v>
      </c>
      <c r="F106" s="26">
        <v>0</v>
      </c>
      <c r="G106" s="26">
        <v>0</v>
      </c>
      <c r="H106" s="26">
        <v>0</v>
      </c>
      <c r="I106" s="26">
        <f t="shared" si="35"/>
        <v>0</v>
      </c>
      <c r="J106" s="26">
        <v>0</v>
      </c>
      <c r="K106" s="26">
        <v>0</v>
      </c>
      <c r="L106" s="26">
        <v>0</v>
      </c>
      <c r="M106" s="26">
        <v>0</v>
      </c>
      <c r="N106" s="26">
        <v>0</v>
      </c>
      <c r="O106" s="26">
        <v>0</v>
      </c>
      <c r="P106" s="26">
        <v>0</v>
      </c>
      <c r="Q106" s="26">
        <v>0</v>
      </c>
      <c r="R106" s="26">
        <v>0</v>
      </c>
      <c r="S106" s="26">
        <v>0</v>
      </c>
      <c r="T106" s="26">
        <v>0</v>
      </c>
      <c r="U106" s="26">
        <v>0</v>
      </c>
      <c r="V106" s="26">
        <v>0</v>
      </c>
      <c r="W106" s="26">
        <v>0</v>
      </c>
      <c r="X106" s="35" t="s">
        <v>123</v>
      </c>
    </row>
    <row r="107" spans="3:25" ht="150.75" customHeight="1" x14ac:dyDescent="0.2">
      <c r="C107" s="35" t="s">
        <v>76</v>
      </c>
      <c r="D107" s="26">
        <f>E107+F107+G107+H107</f>
        <v>2000</v>
      </c>
      <c r="E107" s="26">
        <v>0</v>
      </c>
      <c r="F107" s="26">
        <v>0</v>
      </c>
      <c r="G107" s="26">
        <v>0</v>
      </c>
      <c r="H107" s="26">
        <v>2000</v>
      </c>
      <c r="I107" s="26">
        <f t="shared" si="35"/>
        <v>2000</v>
      </c>
      <c r="J107" s="26">
        <v>0</v>
      </c>
      <c r="K107" s="26">
        <v>0</v>
      </c>
      <c r="L107" s="26">
        <v>0</v>
      </c>
      <c r="M107" s="26">
        <v>2000</v>
      </c>
      <c r="N107" s="26">
        <v>0</v>
      </c>
      <c r="O107" s="26">
        <v>0</v>
      </c>
      <c r="P107" s="26">
        <v>0</v>
      </c>
      <c r="Q107" s="26">
        <v>0</v>
      </c>
      <c r="R107" s="26">
        <v>0</v>
      </c>
      <c r="S107" s="26">
        <v>0</v>
      </c>
      <c r="T107" s="26">
        <v>0</v>
      </c>
      <c r="U107" s="26">
        <v>0</v>
      </c>
      <c r="V107" s="26">
        <v>0</v>
      </c>
      <c r="W107" s="26">
        <v>0</v>
      </c>
      <c r="X107" s="35" t="s">
        <v>142</v>
      </c>
    </row>
    <row r="108" spans="3:25" ht="134.25" customHeight="1" x14ac:dyDescent="0.2">
      <c r="C108" s="35" t="s">
        <v>77</v>
      </c>
      <c r="D108" s="26">
        <f>E108+F108+G108+H108</f>
        <v>109</v>
      </c>
      <c r="E108" s="26">
        <v>82</v>
      </c>
      <c r="F108" s="26">
        <v>0</v>
      </c>
      <c r="G108" s="26">
        <v>0</v>
      </c>
      <c r="H108" s="26">
        <v>27</v>
      </c>
      <c r="I108" s="26">
        <f t="shared" si="35"/>
        <v>109</v>
      </c>
      <c r="J108" s="26">
        <v>82</v>
      </c>
      <c r="K108" s="26">
        <v>0</v>
      </c>
      <c r="L108" s="26">
        <v>0</v>
      </c>
      <c r="M108" s="26">
        <v>27</v>
      </c>
      <c r="N108" s="26">
        <v>0</v>
      </c>
      <c r="O108" s="26">
        <v>0</v>
      </c>
      <c r="P108" s="26">
        <v>0</v>
      </c>
      <c r="Q108" s="26">
        <v>0</v>
      </c>
      <c r="R108" s="26">
        <v>0</v>
      </c>
      <c r="S108" s="26">
        <v>0</v>
      </c>
      <c r="T108" s="26">
        <v>0</v>
      </c>
      <c r="U108" s="26">
        <v>0</v>
      </c>
      <c r="V108" s="26">
        <v>0</v>
      </c>
      <c r="W108" s="26">
        <v>0</v>
      </c>
      <c r="X108" s="35" t="s">
        <v>123</v>
      </c>
    </row>
    <row r="109" spans="3:25" ht="107.25" customHeight="1" x14ac:dyDescent="0.2">
      <c r="C109" s="35" t="s">
        <v>98</v>
      </c>
      <c r="D109" s="26">
        <f>E109+F109+G109+H109</f>
        <v>100</v>
      </c>
      <c r="E109" s="26">
        <v>0</v>
      </c>
      <c r="F109" s="26">
        <v>100</v>
      </c>
      <c r="G109" s="26">
        <v>0</v>
      </c>
      <c r="H109" s="26">
        <v>0</v>
      </c>
      <c r="I109" s="26">
        <f t="shared" si="35"/>
        <v>100</v>
      </c>
      <c r="J109" s="26">
        <v>0</v>
      </c>
      <c r="K109" s="26">
        <v>100</v>
      </c>
      <c r="L109" s="26">
        <v>0</v>
      </c>
      <c r="M109" s="26">
        <v>0</v>
      </c>
      <c r="N109" s="26">
        <v>0</v>
      </c>
      <c r="O109" s="26">
        <v>0</v>
      </c>
      <c r="P109" s="26">
        <v>0</v>
      </c>
      <c r="Q109" s="26">
        <v>0</v>
      </c>
      <c r="R109" s="26">
        <v>0</v>
      </c>
      <c r="S109" s="26">
        <f>N109/I109*100</f>
        <v>0</v>
      </c>
      <c r="T109" s="26">
        <v>0</v>
      </c>
      <c r="U109" s="26">
        <f>P109/K109*100</f>
        <v>0</v>
      </c>
      <c r="V109" s="26">
        <v>0</v>
      </c>
      <c r="W109" s="26">
        <v>0</v>
      </c>
      <c r="X109" s="35" t="s">
        <v>120</v>
      </c>
    </row>
    <row r="110" spans="3:25" ht="17.25" customHeight="1" x14ac:dyDescent="0.2">
      <c r="C110" s="40" t="s">
        <v>26</v>
      </c>
      <c r="D110" s="22">
        <f>E110+F110+G110+H110</f>
        <v>5448</v>
      </c>
      <c r="E110" s="22">
        <f>E102+E103+E104+E105+E106+E107+E108+E109</f>
        <v>82</v>
      </c>
      <c r="F110" s="22">
        <f t="shared" ref="F110:H110" si="36">F102+F103+F104+F105+F106+F107+F108+F109</f>
        <v>2100</v>
      </c>
      <c r="G110" s="22">
        <f t="shared" si="36"/>
        <v>184</v>
      </c>
      <c r="H110" s="22">
        <f t="shared" si="36"/>
        <v>3082</v>
      </c>
      <c r="I110" s="22">
        <f t="shared" si="35"/>
        <v>5448</v>
      </c>
      <c r="J110" s="22">
        <f>J102+J103+J104+J105+J106+J107+J109+J108</f>
        <v>82</v>
      </c>
      <c r="K110" s="22">
        <f>K102+K103+K104+K105+K106+K107+K109+K108</f>
        <v>2100</v>
      </c>
      <c r="L110" s="22">
        <f>L102+L103+L104+L105+L106+L107+L109+L108</f>
        <v>184</v>
      </c>
      <c r="M110" s="22">
        <f>M102+M103+M104+M105+M106+M107+M109+M108</f>
        <v>3082</v>
      </c>
      <c r="N110" s="26">
        <f>O110+P110+Q110+R110</f>
        <v>0</v>
      </c>
      <c r="O110" s="26">
        <f>O102+O103+O104+O105+O106+O107+O108+O109</f>
        <v>0</v>
      </c>
      <c r="P110" s="26">
        <f t="shared" ref="P110:R110" si="37">P102+P103+P104+P105+P106+P107+P108+P109</f>
        <v>0</v>
      </c>
      <c r="Q110" s="26">
        <f t="shared" si="37"/>
        <v>0</v>
      </c>
      <c r="R110" s="26">
        <f t="shared" si="37"/>
        <v>0</v>
      </c>
      <c r="S110" s="26">
        <f>N110/I110*100</f>
        <v>0</v>
      </c>
      <c r="T110" s="26">
        <v>0</v>
      </c>
      <c r="U110" s="26">
        <f>P110/K110*100</f>
        <v>0</v>
      </c>
      <c r="V110" s="26">
        <f t="shared" ref="V110:W110" si="38">Q110/L110*100</f>
        <v>0</v>
      </c>
      <c r="W110" s="26">
        <f t="shared" si="38"/>
        <v>0</v>
      </c>
      <c r="X110" s="37"/>
    </row>
    <row r="111" spans="3:25" ht="15" customHeight="1" x14ac:dyDescent="0.2">
      <c r="C111" s="66" t="s">
        <v>78</v>
      </c>
      <c r="D111" s="66"/>
      <c r="E111" s="66"/>
      <c r="F111" s="66"/>
      <c r="G111" s="66"/>
      <c r="H111" s="66"/>
      <c r="I111" s="66"/>
      <c r="J111" s="66"/>
      <c r="K111" s="66"/>
      <c r="L111" s="66"/>
      <c r="M111" s="66"/>
      <c r="N111" s="66"/>
      <c r="O111" s="66"/>
      <c r="P111" s="66"/>
      <c r="Q111" s="66"/>
      <c r="R111" s="66"/>
      <c r="S111" s="66"/>
      <c r="T111" s="66"/>
      <c r="U111" s="66"/>
      <c r="V111" s="66"/>
      <c r="W111" s="66"/>
      <c r="X111" s="66"/>
    </row>
    <row r="112" spans="3:25" ht="153" customHeight="1" x14ac:dyDescent="0.2">
      <c r="C112" s="35" t="s">
        <v>79</v>
      </c>
      <c r="D112" s="26">
        <f t="shared" ref="D112:D116" si="39">E112+F112+G112+H112</f>
        <v>1375</v>
      </c>
      <c r="E112" s="26">
        <v>0</v>
      </c>
      <c r="F112" s="26">
        <v>1375</v>
      </c>
      <c r="G112" s="26">
        <v>0</v>
      </c>
      <c r="H112" s="26">
        <v>0</v>
      </c>
      <c r="I112" s="26">
        <f t="shared" ref="I112:I116" si="40">J112+K112+L112+M112</f>
        <v>1375</v>
      </c>
      <c r="J112" s="26">
        <v>0</v>
      </c>
      <c r="K112" s="26">
        <v>1375</v>
      </c>
      <c r="L112" s="26">
        <v>0</v>
      </c>
      <c r="M112" s="27">
        <v>0</v>
      </c>
      <c r="N112" s="26">
        <f>R112+Q112+P112+O112</f>
        <v>0</v>
      </c>
      <c r="O112" s="26">
        <v>0</v>
      </c>
      <c r="P112" s="26">
        <v>0</v>
      </c>
      <c r="Q112" s="26">
        <v>0</v>
      </c>
      <c r="R112" s="26">
        <v>0</v>
      </c>
      <c r="S112" s="26">
        <v>0</v>
      </c>
      <c r="T112" s="26">
        <v>0</v>
      </c>
      <c r="U112" s="26">
        <v>0</v>
      </c>
      <c r="V112" s="26">
        <v>0</v>
      </c>
      <c r="W112" s="26">
        <v>0</v>
      </c>
      <c r="X112" s="35" t="s">
        <v>123</v>
      </c>
    </row>
    <row r="113" spans="2:24" ht="210.75" customHeight="1" x14ac:dyDescent="0.2">
      <c r="C113" s="35" t="s">
        <v>80</v>
      </c>
      <c r="D113" s="26">
        <f t="shared" si="39"/>
        <v>3242</v>
      </c>
      <c r="E113" s="26">
        <v>0</v>
      </c>
      <c r="F113" s="26">
        <v>0</v>
      </c>
      <c r="G113" s="26">
        <v>500</v>
      </c>
      <c r="H113" s="26">
        <v>2742</v>
      </c>
      <c r="I113" s="26">
        <f t="shared" si="40"/>
        <v>3242</v>
      </c>
      <c r="J113" s="26">
        <v>0</v>
      </c>
      <c r="K113" s="26">
        <v>0</v>
      </c>
      <c r="L113" s="26">
        <v>500</v>
      </c>
      <c r="M113" s="26">
        <v>2742</v>
      </c>
      <c r="N113" s="26">
        <v>0</v>
      </c>
      <c r="O113" s="26">
        <v>0</v>
      </c>
      <c r="P113" s="26">
        <v>0</v>
      </c>
      <c r="Q113" s="26">
        <v>0</v>
      </c>
      <c r="R113" s="26">
        <v>0</v>
      </c>
      <c r="S113" s="26">
        <v>0</v>
      </c>
      <c r="T113" s="26">
        <v>0</v>
      </c>
      <c r="U113" s="26">
        <v>0</v>
      </c>
      <c r="V113" s="26">
        <v>0</v>
      </c>
      <c r="W113" s="26">
        <v>0</v>
      </c>
      <c r="X113" s="35" t="s">
        <v>123</v>
      </c>
    </row>
    <row r="114" spans="2:24" ht="107.25" customHeight="1" x14ac:dyDescent="0.2">
      <c r="C114" s="35" t="s">
        <v>81</v>
      </c>
      <c r="D114" s="26">
        <f t="shared" si="39"/>
        <v>750</v>
      </c>
      <c r="E114" s="26">
        <v>0</v>
      </c>
      <c r="F114" s="26">
        <v>0</v>
      </c>
      <c r="G114" s="26">
        <v>500</v>
      </c>
      <c r="H114" s="26">
        <v>250</v>
      </c>
      <c r="I114" s="26">
        <f t="shared" si="40"/>
        <v>250</v>
      </c>
      <c r="J114" s="26">
        <v>0</v>
      </c>
      <c r="K114" s="26"/>
      <c r="L114" s="26">
        <v>0</v>
      </c>
      <c r="M114" s="26">
        <v>250</v>
      </c>
      <c r="N114" s="26">
        <v>0</v>
      </c>
      <c r="O114" s="26">
        <v>0</v>
      </c>
      <c r="P114" s="26">
        <v>0</v>
      </c>
      <c r="Q114" s="26">
        <v>0</v>
      </c>
      <c r="R114" s="26">
        <v>0</v>
      </c>
      <c r="S114" s="26">
        <v>0</v>
      </c>
      <c r="T114" s="26">
        <v>0</v>
      </c>
      <c r="U114" s="26">
        <v>0</v>
      </c>
      <c r="V114" s="26">
        <v>0</v>
      </c>
      <c r="W114" s="26">
        <v>0</v>
      </c>
      <c r="X114" s="35" t="s">
        <v>123</v>
      </c>
    </row>
    <row r="115" spans="2:24" ht="37.5" customHeight="1" x14ac:dyDescent="0.2">
      <c r="C115" s="35" t="s">
        <v>82</v>
      </c>
      <c r="D115" s="26">
        <f t="shared" si="39"/>
        <v>77000</v>
      </c>
      <c r="E115" s="26">
        <v>0</v>
      </c>
      <c r="F115" s="26">
        <v>0</v>
      </c>
      <c r="G115" s="26">
        <v>2500</v>
      </c>
      <c r="H115" s="26">
        <v>74500</v>
      </c>
      <c r="I115" s="26">
        <f t="shared" si="40"/>
        <v>77000</v>
      </c>
      <c r="J115" s="26">
        <v>0</v>
      </c>
      <c r="K115" s="26">
        <v>0</v>
      </c>
      <c r="L115" s="26">
        <v>2500</v>
      </c>
      <c r="M115" s="26">
        <v>74500</v>
      </c>
      <c r="N115" s="26">
        <f>O115+P115+Q115+R115</f>
        <v>0</v>
      </c>
      <c r="O115" s="26">
        <v>0</v>
      </c>
      <c r="P115" s="26">
        <v>0</v>
      </c>
      <c r="Q115" s="26">
        <v>0</v>
      </c>
      <c r="R115" s="26">
        <v>0</v>
      </c>
      <c r="S115" s="26">
        <f>N115/D115*100</f>
        <v>0</v>
      </c>
      <c r="T115" s="26">
        <v>0</v>
      </c>
      <c r="U115" s="26">
        <v>0</v>
      </c>
      <c r="V115" s="26">
        <v>0</v>
      </c>
      <c r="W115" s="26">
        <f>R115/H115*100</f>
        <v>0</v>
      </c>
      <c r="X115" s="35" t="s">
        <v>123</v>
      </c>
    </row>
    <row r="116" spans="2:24" ht="49.5" customHeight="1" x14ac:dyDescent="0.2">
      <c r="C116" s="35" t="s">
        <v>83</v>
      </c>
      <c r="D116" s="26">
        <f t="shared" si="39"/>
        <v>10000</v>
      </c>
      <c r="E116" s="26">
        <v>1000</v>
      </c>
      <c r="F116" s="26">
        <v>0</v>
      </c>
      <c r="G116" s="26">
        <v>0</v>
      </c>
      <c r="H116" s="26">
        <v>9000</v>
      </c>
      <c r="I116" s="26">
        <f t="shared" si="40"/>
        <v>10000</v>
      </c>
      <c r="J116" s="26">
        <v>1000</v>
      </c>
      <c r="K116" s="26">
        <v>0</v>
      </c>
      <c r="L116" s="26">
        <v>0</v>
      </c>
      <c r="M116" s="26">
        <v>9000</v>
      </c>
      <c r="N116" s="26">
        <f>O116+P116+Q116+R116</f>
        <v>0</v>
      </c>
      <c r="O116" s="26">
        <v>0</v>
      </c>
      <c r="P116" s="26">
        <v>0</v>
      </c>
      <c r="Q116" s="26">
        <v>0</v>
      </c>
      <c r="R116" s="26">
        <v>0</v>
      </c>
      <c r="S116" s="26">
        <v>0</v>
      </c>
      <c r="T116" s="26">
        <v>0</v>
      </c>
      <c r="U116" s="26">
        <v>0</v>
      </c>
      <c r="V116" s="26">
        <v>0</v>
      </c>
      <c r="W116" s="26">
        <v>0</v>
      </c>
      <c r="X116" s="35" t="s">
        <v>123</v>
      </c>
    </row>
    <row r="117" spans="2:24" ht="16.5" customHeight="1" x14ac:dyDescent="0.2">
      <c r="C117" s="40" t="s">
        <v>26</v>
      </c>
      <c r="D117" s="22">
        <f>E117+F117+G117+H117</f>
        <v>92367</v>
      </c>
      <c r="E117" s="22">
        <f>E112+E113+E114+E115+E116</f>
        <v>1000</v>
      </c>
      <c r="F117" s="22">
        <f t="shared" ref="F117:H117" si="41">F112+F113+F114+F115+F116</f>
        <v>1375</v>
      </c>
      <c r="G117" s="22">
        <f t="shared" si="41"/>
        <v>3500</v>
      </c>
      <c r="H117" s="22">
        <f t="shared" si="41"/>
        <v>86492</v>
      </c>
      <c r="I117" s="22">
        <f>J117+K117+L117+M117</f>
        <v>91867</v>
      </c>
      <c r="J117" s="22">
        <f>J112+J113+J114+J115+J116</f>
        <v>1000</v>
      </c>
      <c r="K117" s="22">
        <f t="shared" ref="K117:M117" si="42">K112+K113+K114+K115+K116</f>
        <v>1375</v>
      </c>
      <c r="L117" s="22">
        <f t="shared" si="42"/>
        <v>3000</v>
      </c>
      <c r="M117" s="22">
        <f t="shared" si="42"/>
        <v>86492</v>
      </c>
      <c r="N117" s="22">
        <f>O117+P117+Q117+R117</f>
        <v>0</v>
      </c>
      <c r="O117" s="22">
        <f>O112+O113+O114+O115+O116</f>
        <v>0</v>
      </c>
      <c r="P117" s="22">
        <f t="shared" ref="P117:R117" si="43">P112+P113+P114+P115+P116</f>
        <v>0</v>
      </c>
      <c r="Q117" s="22">
        <f t="shared" si="43"/>
        <v>0</v>
      </c>
      <c r="R117" s="22">
        <f t="shared" si="43"/>
        <v>0</v>
      </c>
      <c r="S117" s="22">
        <v>0</v>
      </c>
      <c r="T117" s="26">
        <v>0</v>
      </c>
      <c r="U117" s="26">
        <v>0</v>
      </c>
      <c r="V117" s="26">
        <v>0</v>
      </c>
      <c r="W117" s="22">
        <f>R117/H117*100</f>
        <v>0</v>
      </c>
      <c r="X117" s="37"/>
    </row>
    <row r="118" spans="2:24" ht="17.25" customHeight="1" x14ac:dyDescent="0.2">
      <c r="C118" s="66" t="s">
        <v>84</v>
      </c>
      <c r="D118" s="72"/>
      <c r="E118" s="72"/>
      <c r="F118" s="72"/>
      <c r="G118" s="72"/>
      <c r="H118" s="72"/>
      <c r="I118" s="72"/>
      <c r="J118" s="72"/>
      <c r="K118" s="72"/>
      <c r="L118" s="72"/>
      <c r="M118" s="72"/>
      <c r="N118" s="72"/>
      <c r="O118" s="72"/>
      <c r="P118" s="72"/>
      <c r="Q118" s="72"/>
      <c r="R118" s="72"/>
      <c r="S118" s="72"/>
      <c r="T118" s="72"/>
      <c r="U118" s="72"/>
      <c r="V118" s="72"/>
      <c r="W118" s="72"/>
      <c r="X118" s="72"/>
    </row>
    <row r="119" spans="2:24" ht="67.5" customHeight="1" x14ac:dyDescent="0.2">
      <c r="C119" s="35" t="s">
        <v>85</v>
      </c>
      <c r="D119" s="26">
        <f>E119+F119+G119+H119</f>
        <v>194816</v>
      </c>
      <c r="E119" s="26">
        <v>0</v>
      </c>
      <c r="F119" s="26">
        <v>0</v>
      </c>
      <c r="G119" s="26">
        <v>0</v>
      </c>
      <c r="H119" s="26">
        <v>194816</v>
      </c>
      <c r="I119" s="26">
        <f>J119+K119+L119+M119</f>
        <v>194816</v>
      </c>
      <c r="J119" s="26">
        <v>0</v>
      </c>
      <c r="K119" s="26">
        <v>0</v>
      </c>
      <c r="L119" s="26">
        <v>0</v>
      </c>
      <c r="M119" s="26">
        <v>194816</v>
      </c>
      <c r="N119" s="26">
        <f>O119+P119+Q119+R119</f>
        <v>41200</v>
      </c>
      <c r="O119" s="26">
        <v>0</v>
      </c>
      <c r="P119" s="26">
        <v>0</v>
      </c>
      <c r="Q119" s="26">
        <v>0</v>
      </c>
      <c r="R119" s="26">
        <v>41200</v>
      </c>
      <c r="S119" s="26">
        <f>N119/D119*100</f>
        <v>21.148160315374508</v>
      </c>
      <c r="T119" s="26">
        <v>0</v>
      </c>
      <c r="U119" s="26">
        <v>0</v>
      </c>
      <c r="V119" s="26">
        <v>0</v>
      </c>
      <c r="W119" s="26">
        <f>R119/M119*100</f>
        <v>21.148160315374508</v>
      </c>
      <c r="X119" s="35" t="s">
        <v>137</v>
      </c>
    </row>
    <row r="120" spans="2:24" ht="16.5" customHeight="1" x14ac:dyDescent="0.2">
      <c r="C120" s="40" t="s">
        <v>26</v>
      </c>
      <c r="D120" s="22">
        <f>E120+F120+G120+H120</f>
        <v>194816</v>
      </c>
      <c r="E120" s="22">
        <f>E119</f>
        <v>0</v>
      </c>
      <c r="F120" s="22">
        <f>F119</f>
        <v>0</v>
      </c>
      <c r="G120" s="22">
        <f>G119</f>
        <v>0</v>
      </c>
      <c r="H120" s="22">
        <f>I119</f>
        <v>194816</v>
      </c>
      <c r="I120" s="22">
        <f>J120++K120+L120+M120</f>
        <v>194816</v>
      </c>
      <c r="J120" s="22">
        <f>J119</f>
        <v>0</v>
      </c>
      <c r="K120" s="22">
        <f>K119</f>
        <v>0</v>
      </c>
      <c r="L120" s="22">
        <f>L119</f>
        <v>0</v>
      </c>
      <c r="M120" s="22">
        <f>M119</f>
        <v>194816</v>
      </c>
      <c r="N120" s="22">
        <f>O120+P120+Q120+R120</f>
        <v>41200</v>
      </c>
      <c r="O120" s="22">
        <f>O119</f>
        <v>0</v>
      </c>
      <c r="P120" s="22">
        <f t="shared" ref="P120:R120" si="44">P119</f>
        <v>0</v>
      </c>
      <c r="Q120" s="22">
        <f t="shared" si="44"/>
        <v>0</v>
      </c>
      <c r="R120" s="22">
        <f t="shared" si="44"/>
        <v>41200</v>
      </c>
      <c r="S120" s="22">
        <f>N120/I120*100</f>
        <v>21.148160315374508</v>
      </c>
      <c r="T120" s="26">
        <v>0</v>
      </c>
      <c r="U120" s="26">
        <v>0</v>
      </c>
      <c r="V120" s="26">
        <v>0</v>
      </c>
      <c r="W120" s="22">
        <f>R120/M120*100</f>
        <v>21.148160315374508</v>
      </c>
      <c r="X120" s="37"/>
    </row>
    <row r="121" spans="2:24" ht="16.5" customHeight="1" x14ac:dyDescent="0.2">
      <c r="C121" s="66" t="s">
        <v>88</v>
      </c>
      <c r="D121" s="66"/>
      <c r="E121" s="66"/>
      <c r="F121" s="66"/>
      <c r="G121" s="66"/>
      <c r="H121" s="66"/>
      <c r="I121" s="66"/>
      <c r="J121" s="66"/>
      <c r="K121" s="66"/>
      <c r="L121" s="66"/>
      <c r="M121" s="66"/>
      <c r="N121" s="66"/>
      <c r="O121" s="66"/>
      <c r="P121" s="66"/>
      <c r="Q121" s="66"/>
      <c r="R121" s="66"/>
      <c r="S121" s="66"/>
      <c r="T121" s="66"/>
      <c r="U121" s="66"/>
      <c r="V121" s="66"/>
      <c r="W121" s="66"/>
      <c r="X121" s="37"/>
    </row>
    <row r="122" spans="2:24" ht="67.5" customHeight="1" x14ac:dyDescent="0.2">
      <c r="C122" s="35" t="s">
        <v>86</v>
      </c>
      <c r="D122" s="26">
        <f>E122+F122+G122+H122</f>
        <v>90000</v>
      </c>
      <c r="E122" s="26">
        <v>36000</v>
      </c>
      <c r="F122" s="26">
        <v>0</v>
      </c>
      <c r="G122" s="26">
        <v>0</v>
      </c>
      <c r="H122" s="26">
        <v>54000</v>
      </c>
      <c r="I122" s="26">
        <f>J122+K122+L122+M122</f>
        <v>90000</v>
      </c>
      <c r="J122" s="26">
        <v>36000</v>
      </c>
      <c r="K122" s="26">
        <v>0</v>
      </c>
      <c r="L122" s="26">
        <v>0</v>
      </c>
      <c r="M122" s="26">
        <v>54000</v>
      </c>
      <c r="N122" s="26">
        <f>O122+P122+Q122+R122</f>
        <v>4125</v>
      </c>
      <c r="O122" s="26">
        <v>0</v>
      </c>
      <c r="P122" s="26">
        <v>0</v>
      </c>
      <c r="Q122" s="26">
        <v>0</v>
      </c>
      <c r="R122" s="26">
        <v>4125</v>
      </c>
      <c r="S122" s="26">
        <f>N122/I122*100</f>
        <v>4.583333333333333</v>
      </c>
      <c r="T122" s="26">
        <f>O122/J122*100</f>
        <v>0</v>
      </c>
      <c r="U122" s="26">
        <v>0</v>
      </c>
      <c r="V122" s="26">
        <v>0</v>
      </c>
      <c r="W122" s="26">
        <f>R122/M122*100</f>
        <v>7.6388888888888893</v>
      </c>
      <c r="X122" s="57" t="s">
        <v>138</v>
      </c>
    </row>
    <row r="123" spans="2:24" ht="45.75" customHeight="1" x14ac:dyDescent="0.2">
      <c r="C123" s="35" t="s">
        <v>109</v>
      </c>
      <c r="D123" s="26">
        <f>E123+F123+G123+H123</f>
        <v>35000</v>
      </c>
      <c r="E123" s="26">
        <v>0</v>
      </c>
      <c r="F123" s="26">
        <v>0</v>
      </c>
      <c r="G123" s="26">
        <v>0</v>
      </c>
      <c r="H123" s="26">
        <v>35000</v>
      </c>
      <c r="I123" s="26">
        <f>J123+K123+L123+M123</f>
        <v>35000</v>
      </c>
      <c r="J123" s="26">
        <v>0</v>
      </c>
      <c r="K123" s="26">
        <v>0</v>
      </c>
      <c r="L123" s="26">
        <v>0</v>
      </c>
      <c r="M123" s="26">
        <v>35000</v>
      </c>
      <c r="N123" s="26">
        <f>O123+P123+Q123+R123</f>
        <v>0</v>
      </c>
      <c r="O123" s="26">
        <v>0</v>
      </c>
      <c r="P123" s="26">
        <v>0</v>
      </c>
      <c r="Q123" s="26">
        <v>0</v>
      </c>
      <c r="R123" s="26">
        <v>0</v>
      </c>
      <c r="S123" s="26">
        <v>0</v>
      </c>
      <c r="T123" s="26">
        <v>0</v>
      </c>
      <c r="U123" s="26">
        <v>0</v>
      </c>
      <c r="V123" s="26">
        <v>0</v>
      </c>
      <c r="W123" s="26">
        <v>0</v>
      </c>
      <c r="X123" s="35" t="s">
        <v>123</v>
      </c>
    </row>
    <row r="124" spans="2:24" ht="40.5" customHeight="1" x14ac:dyDescent="0.2">
      <c r="C124" s="35" t="s">
        <v>110</v>
      </c>
      <c r="D124" s="26">
        <f>E124+F124+G124+H124</f>
        <v>2100</v>
      </c>
      <c r="E124" s="26">
        <v>0</v>
      </c>
      <c r="F124" s="26">
        <v>0</v>
      </c>
      <c r="G124" s="26">
        <v>0</v>
      </c>
      <c r="H124" s="26">
        <v>2100</v>
      </c>
      <c r="I124" s="26">
        <f>J124+K124+L124+M124</f>
        <v>2100</v>
      </c>
      <c r="J124" s="26">
        <v>0</v>
      </c>
      <c r="K124" s="26">
        <v>0</v>
      </c>
      <c r="L124" s="26">
        <v>0</v>
      </c>
      <c r="M124" s="26">
        <v>2100</v>
      </c>
      <c r="N124" s="26">
        <f>O124+P124+Q124+R124</f>
        <v>0</v>
      </c>
      <c r="O124" s="26">
        <v>0</v>
      </c>
      <c r="P124" s="26">
        <v>0</v>
      </c>
      <c r="Q124" s="26">
        <v>0</v>
      </c>
      <c r="R124" s="26">
        <v>0</v>
      </c>
      <c r="S124" s="26">
        <v>0</v>
      </c>
      <c r="T124" s="26">
        <v>0</v>
      </c>
      <c r="U124" s="26">
        <v>0</v>
      </c>
      <c r="V124" s="26">
        <v>0</v>
      </c>
      <c r="W124" s="26">
        <v>0</v>
      </c>
      <c r="X124" s="35" t="s">
        <v>123</v>
      </c>
    </row>
    <row r="125" spans="2:24" ht="17.25" customHeight="1" x14ac:dyDescent="0.2">
      <c r="C125" s="43" t="s">
        <v>26</v>
      </c>
      <c r="D125" s="22">
        <f>E125+F125+G125+H125</f>
        <v>127100</v>
      </c>
      <c r="E125" s="22">
        <f>E122+E123+E124</f>
        <v>36000</v>
      </c>
      <c r="F125" s="22">
        <f t="shared" ref="F125:H125" si="45">F122+F123+F124</f>
        <v>0</v>
      </c>
      <c r="G125" s="22">
        <f t="shared" si="45"/>
        <v>0</v>
      </c>
      <c r="H125" s="22">
        <f t="shared" si="45"/>
        <v>91100</v>
      </c>
      <c r="I125" s="22">
        <f>J125+K125+L125+M125</f>
        <v>127100</v>
      </c>
      <c r="J125" s="22">
        <f>J122+J123+J124</f>
        <v>36000</v>
      </c>
      <c r="K125" s="22">
        <f t="shared" ref="K125:M125" si="46">K122+K123+K124</f>
        <v>0</v>
      </c>
      <c r="L125" s="22">
        <f t="shared" si="46"/>
        <v>0</v>
      </c>
      <c r="M125" s="22">
        <f t="shared" si="46"/>
        <v>91100</v>
      </c>
      <c r="N125" s="26">
        <f>O125+P125+Q125+R125</f>
        <v>4125</v>
      </c>
      <c r="O125" s="26">
        <f>O122+O123+O124</f>
        <v>0</v>
      </c>
      <c r="P125" s="26">
        <f t="shared" ref="P125:R125" si="47">P122+P123+P124</f>
        <v>0</v>
      </c>
      <c r="Q125" s="26">
        <f t="shared" si="47"/>
        <v>0</v>
      </c>
      <c r="R125" s="26">
        <f t="shared" si="47"/>
        <v>4125</v>
      </c>
      <c r="S125" s="26">
        <f>N125/I125*100</f>
        <v>3.2454760031471284</v>
      </c>
      <c r="T125" s="26">
        <f t="shared" ref="T125:W125" si="48">O125/J125*100</f>
        <v>0</v>
      </c>
      <c r="U125" s="26">
        <v>0</v>
      </c>
      <c r="V125" s="26">
        <v>0</v>
      </c>
      <c r="W125" s="26">
        <f t="shared" si="48"/>
        <v>4.5279912184412732</v>
      </c>
      <c r="X125" s="37"/>
    </row>
    <row r="126" spans="2:24" ht="51" customHeight="1" x14ac:dyDescent="0.2">
      <c r="C126" s="43" t="s">
        <v>111</v>
      </c>
      <c r="D126" s="49">
        <f>E126+F126+G126+H126</f>
        <v>1331863.7</v>
      </c>
      <c r="E126" s="49">
        <f>E26+E32+E41+E48+E57+E62+E66+E70+E77+E89+E100+E110+E117+E120+E125</f>
        <v>103940</v>
      </c>
      <c r="F126" s="49">
        <f>F26+F32+F41+F48+F57+F62+F66+F70+F77+F89+F100+F110+F117+F125+F120</f>
        <v>26540</v>
      </c>
      <c r="G126" s="49">
        <f>G26+G32+G41+G48+G57+G62+G66+G70+G77+G89+G100+G110+G117+G125+G120</f>
        <v>24713.7</v>
      </c>
      <c r="H126" s="49">
        <f>H26+H32+H41+H48+H57+H62+H66+H70+H77+H89+H100+H110+H117+H125+H120</f>
        <v>1176670</v>
      </c>
      <c r="I126" s="49">
        <f>J126+K126+L126+M126</f>
        <v>1331363.7</v>
      </c>
      <c r="J126" s="49">
        <f>J26+J32+J41+J48+J57+J62+J66+J70+J77+J89+J100+J110+J117+J120+J125</f>
        <v>103940</v>
      </c>
      <c r="K126" s="49">
        <f>K26+K32+K41+K48+K57+K62+K66+K70+K77+K89+K100+K110+K117+K120+K125</f>
        <v>26540</v>
      </c>
      <c r="L126" s="49">
        <f>L26+L32+L41+L48+L57+L62+L66+L70+L77+L89+L100+L110+L117+L120+L125</f>
        <v>24213.7</v>
      </c>
      <c r="M126" s="49">
        <f>M26+M32+M41+M48+M57+M62+M66+M70+M77+M89+M100+M110+M117+M120+M125</f>
        <v>1176670</v>
      </c>
      <c r="N126" s="49">
        <f>O126+P126+Q126+R126</f>
        <v>107013.90000000001</v>
      </c>
      <c r="O126" s="49">
        <f>O26+O32+O41+O48+O57+O62+O66+O70+O77+O89+O100+O110+O117+O120+O125</f>
        <v>798.4</v>
      </c>
      <c r="P126" s="49">
        <f t="shared" ref="P126:R126" si="49">P26+P32+P41+P48+P57+P62+P66+P70+P77+P89+P100+P110+P117+P120+P125</f>
        <v>0</v>
      </c>
      <c r="Q126" s="49">
        <f t="shared" si="49"/>
        <v>157.80000000000001</v>
      </c>
      <c r="R126" s="49">
        <f t="shared" si="49"/>
        <v>106057.70000000001</v>
      </c>
      <c r="S126" s="49">
        <f>N126/D126*100</f>
        <v>8.0348987662926774</v>
      </c>
      <c r="T126" s="49">
        <f>O126/E126*100</f>
        <v>0.76813546276698086</v>
      </c>
      <c r="U126" s="49">
        <f>P126/K126*100</f>
        <v>0</v>
      </c>
      <c r="V126" s="49">
        <f>Q126/G126*100</f>
        <v>0.63851224219764746</v>
      </c>
      <c r="W126" s="49">
        <f>R126/H126*100</f>
        <v>9.0133767326438168</v>
      </c>
      <c r="X126" s="50"/>
    </row>
    <row r="127" spans="2:24" ht="36" customHeight="1" x14ac:dyDescent="0.2">
      <c r="C127" s="47"/>
      <c r="D127" s="48"/>
      <c r="E127" s="48"/>
      <c r="F127" s="48"/>
      <c r="G127" s="48"/>
      <c r="H127" s="48"/>
      <c r="I127" s="48"/>
      <c r="J127" s="48"/>
      <c r="K127" s="48"/>
      <c r="L127" s="48"/>
      <c r="M127" s="48"/>
      <c r="N127" s="48"/>
      <c r="O127" s="48"/>
      <c r="P127" s="48"/>
      <c r="Q127" s="48"/>
      <c r="R127" s="48"/>
      <c r="S127" s="48"/>
      <c r="T127" s="48"/>
      <c r="U127" s="48"/>
      <c r="V127" s="48"/>
      <c r="W127" s="48"/>
      <c r="X127" s="18"/>
    </row>
    <row r="128" spans="2:24" ht="36" customHeight="1" x14ac:dyDescent="0.2">
      <c r="B128" s="6"/>
      <c r="C128" s="47"/>
      <c r="D128" s="20"/>
      <c r="E128" s="20"/>
      <c r="F128" s="20"/>
      <c r="G128" s="20"/>
      <c r="H128" s="20"/>
      <c r="I128" s="20"/>
      <c r="J128" s="20"/>
      <c r="K128" s="20"/>
      <c r="L128" s="20"/>
      <c r="M128" s="20"/>
      <c r="N128" s="20"/>
      <c r="O128" s="20"/>
      <c r="P128" s="20"/>
      <c r="Q128" s="20"/>
      <c r="R128" s="20"/>
      <c r="S128" s="20"/>
      <c r="T128" s="20"/>
      <c r="U128" s="20"/>
      <c r="V128" s="20"/>
      <c r="W128" s="20"/>
      <c r="X128" s="18"/>
    </row>
    <row r="129" spans="2:24" x14ac:dyDescent="0.2">
      <c r="B129" s="6"/>
      <c r="C129" s="11"/>
      <c r="D129" s="16"/>
      <c r="E129" s="16"/>
      <c r="F129" s="16"/>
      <c r="G129" s="16"/>
      <c r="H129" s="16"/>
      <c r="I129" s="16"/>
      <c r="J129" s="16"/>
      <c r="K129" s="16"/>
      <c r="L129" s="16"/>
      <c r="M129" s="17"/>
      <c r="N129" s="17"/>
      <c r="O129" s="17"/>
      <c r="P129" s="17"/>
      <c r="Q129" s="17"/>
      <c r="R129" s="20"/>
      <c r="S129" s="17"/>
      <c r="T129" s="17"/>
      <c r="U129" s="17"/>
      <c r="V129" s="17"/>
      <c r="W129" s="18"/>
      <c r="X129" s="6"/>
    </row>
    <row r="130" spans="2:24" x14ac:dyDescent="0.2">
      <c r="B130" s="6"/>
      <c r="C130" s="25"/>
      <c r="D130" s="16"/>
      <c r="E130" s="16"/>
      <c r="F130" s="16"/>
      <c r="G130" s="16"/>
      <c r="H130" s="16"/>
      <c r="I130" s="16"/>
      <c r="J130" s="25"/>
      <c r="K130" s="16"/>
      <c r="L130" s="16"/>
      <c r="M130" s="17"/>
      <c r="N130" s="17"/>
      <c r="O130" s="17"/>
      <c r="P130" s="17"/>
      <c r="Q130" s="17"/>
      <c r="R130" s="17"/>
      <c r="S130" s="17"/>
      <c r="T130" s="17"/>
      <c r="U130" s="17"/>
      <c r="V130" s="17"/>
      <c r="W130" s="18"/>
      <c r="X130" s="6"/>
    </row>
    <row r="131" spans="2:24" x14ac:dyDescent="0.2">
      <c r="B131" s="6"/>
      <c r="C131" s="16"/>
      <c r="D131" s="16"/>
      <c r="E131" s="16"/>
      <c r="F131" s="16"/>
      <c r="G131" s="16"/>
      <c r="H131" s="16"/>
      <c r="I131" s="16"/>
      <c r="J131" s="16"/>
      <c r="K131" s="16"/>
      <c r="L131" s="16"/>
      <c r="M131" s="17"/>
      <c r="N131" s="17"/>
      <c r="O131" s="17"/>
      <c r="P131" s="17"/>
      <c r="Q131" s="17"/>
      <c r="R131" s="17"/>
      <c r="S131" s="17"/>
      <c r="T131" s="17"/>
      <c r="U131" s="17"/>
      <c r="V131" s="17"/>
      <c r="W131" s="18"/>
      <c r="X131" s="6"/>
    </row>
    <row r="132" spans="2:24" ht="17.25" customHeight="1" x14ac:dyDescent="0.2">
      <c r="C132" s="16"/>
      <c r="I132"/>
      <c r="J132"/>
      <c r="K132"/>
      <c r="L132"/>
      <c r="M132"/>
      <c r="N132"/>
      <c r="O132"/>
      <c r="P132"/>
      <c r="Q132"/>
      <c r="R132"/>
    </row>
    <row r="133" spans="2:24" ht="15" customHeight="1" x14ac:dyDescent="0.2">
      <c r="C133" s="16"/>
      <c r="I133"/>
      <c r="J133"/>
      <c r="K133"/>
      <c r="L133"/>
      <c r="M133"/>
      <c r="N133"/>
      <c r="O133"/>
      <c r="P133"/>
      <c r="Q133"/>
      <c r="R133"/>
    </row>
    <row r="134" spans="2:24" ht="46.15" customHeight="1" x14ac:dyDescent="0.25">
      <c r="C134" s="3"/>
      <c r="I134"/>
      <c r="J134"/>
      <c r="K134"/>
      <c r="L134"/>
      <c r="M134"/>
      <c r="N134"/>
      <c r="O134"/>
      <c r="P134"/>
      <c r="Q134"/>
      <c r="R134"/>
    </row>
    <row r="135" spans="2:24" ht="42" customHeight="1" x14ac:dyDescent="0.2">
      <c r="C135"/>
      <c r="I135"/>
      <c r="J135"/>
      <c r="K135"/>
      <c r="L135"/>
      <c r="M135"/>
      <c r="N135"/>
      <c r="O135"/>
      <c r="P135"/>
      <c r="Q135"/>
      <c r="R135"/>
    </row>
    <row r="136" spans="2:24" ht="15" customHeight="1" x14ac:dyDescent="0.2">
      <c r="C136"/>
      <c r="I136"/>
      <c r="J136"/>
      <c r="K136"/>
      <c r="L136"/>
      <c r="M136"/>
      <c r="N136"/>
      <c r="O136"/>
      <c r="P136"/>
      <c r="Q136"/>
      <c r="R136"/>
    </row>
    <row r="137" spans="2:24" x14ac:dyDescent="0.2">
      <c r="C137" s="23"/>
      <c r="I137"/>
      <c r="J137"/>
      <c r="K137"/>
      <c r="L137"/>
      <c r="M137"/>
      <c r="N137"/>
      <c r="O137"/>
      <c r="P137"/>
      <c r="Q137"/>
      <c r="R137"/>
    </row>
    <row r="138" spans="2:24" x14ac:dyDescent="0.2">
      <c r="I138"/>
      <c r="J138"/>
      <c r="K138"/>
      <c r="L138"/>
      <c r="M138"/>
      <c r="N138"/>
      <c r="O138"/>
      <c r="P138"/>
      <c r="Q138"/>
      <c r="R138"/>
    </row>
    <row r="139" spans="2:24" x14ac:dyDescent="0.2">
      <c r="I139"/>
      <c r="J139"/>
      <c r="K139"/>
      <c r="L139"/>
      <c r="M139"/>
      <c r="N139"/>
      <c r="O139"/>
      <c r="P139"/>
      <c r="Q139"/>
      <c r="R139"/>
    </row>
    <row r="140" spans="2:24" ht="13.9" customHeight="1" x14ac:dyDescent="0.2">
      <c r="I140"/>
      <c r="J140"/>
      <c r="K140"/>
      <c r="L140"/>
      <c r="M140"/>
      <c r="N140"/>
      <c r="O140"/>
      <c r="P140"/>
      <c r="Q140"/>
      <c r="R140"/>
    </row>
    <row r="141" spans="2:24" x14ac:dyDescent="0.2">
      <c r="C141" s="15"/>
      <c r="I141"/>
      <c r="J141"/>
      <c r="K141"/>
      <c r="L141"/>
      <c r="M141"/>
      <c r="N141"/>
      <c r="O141"/>
      <c r="P141"/>
      <c r="Q141"/>
      <c r="R141"/>
    </row>
    <row r="142" spans="2:24" ht="18" customHeight="1" x14ac:dyDescent="0.2">
      <c r="C142" s="15"/>
      <c r="I142"/>
      <c r="J142"/>
      <c r="K142"/>
      <c r="L142"/>
      <c r="M142"/>
      <c r="N142"/>
      <c r="O142"/>
      <c r="P142"/>
      <c r="Q142"/>
      <c r="R142"/>
    </row>
    <row r="143" spans="2:24" ht="15" customHeight="1" x14ac:dyDescent="0.2">
      <c r="C143" s="15"/>
      <c r="I143"/>
      <c r="J143"/>
      <c r="K143"/>
      <c r="L143"/>
      <c r="M143"/>
      <c r="N143"/>
      <c r="O143"/>
      <c r="P143"/>
      <c r="Q143"/>
      <c r="R143"/>
    </row>
    <row r="144" spans="2:24" ht="15" x14ac:dyDescent="0.25">
      <c r="C144" s="3"/>
      <c r="I144"/>
      <c r="J144"/>
      <c r="K144"/>
      <c r="L144"/>
      <c r="M144"/>
      <c r="N144"/>
      <c r="O144"/>
      <c r="P144"/>
      <c r="Q144"/>
      <c r="R144"/>
    </row>
    <row r="145" spans="3:18" x14ac:dyDescent="0.2">
      <c r="C145"/>
      <c r="I145"/>
      <c r="J145"/>
      <c r="K145"/>
      <c r="L145"/>
      <c r="M145"/>
      <c r="N145"/>
      <c r="O145"/>
      <c r="P145"/>
      <c r="Q145"/>
      <c r="R145"/>
    </row>
    <row r="146" spans="3:18" ht="15" customHeight="1" x14ac:dyDescent="0.2">
      <c r="C146"/>
      <c r="I146"/>
      <c r="J146"/>
      <c r="K146"/>
      <c r="L146"/>
      <c r="M146"/>
      <c r="N146"/>
      <c r="O146"/>
      <c r="P146"/>
      <c r="Q146"/>
      <c r="R146"/>
    </row>
    <row r="147" spans="3:18" ht="15" customHeight="1" x14ac:dyDescent="0.2">
      <c r="C147"/>
      <c r="I147"/>
      <c r="J147"/>
      <c r="K147"/>
      <c r="L147"/>
      <c r="M147"/>
      <c r="N147"/>
      <c r="O147"/>
      <c r="P147"/>
      <c r="Q147"/>
      <c r="R147"/>
    </row>
    <row r="148" spans="3:18" x14ac:dyDescent="0.2">
      <c r="C148"/>
      <c r="I148"/>
      <c r="J148"/>
      <c r="K148"/>
      <c r="L148"/>
      <c r="M148"/>
      <c r="N148"/>
      <c r="O148"/>
      <c r="P148"/>
      <c r="Q148"/>
      <c r="R148"/>
    </row>
    <row r="149" spans="3:18" x14ac:dyDescent="0.2">
      <c r="C149"/>
      <c r="I149"/>
      <c r="J149"/>
      <c r="K149"/>
      <c r="L149"/>
      <c r="M149"/>
      <c r="N149"/>
      <c r="O149"/>
      <c r="P149"/>
      <c r="Q149"/>
      <c r="R149"/>
    </row>
    <row r="150" spans="3:18" ht="18.75" customHeight="1" x14ac:dyDescent="0.2">
      <c r="C150"/>
      <c r="I150"/>
      <c r="J150"/>
      <c r="K150"/>
      <c r="L150"/>
      <c r="M150"/>
      <c r="N150"/>
      <c r="O150"/>
      <c r="P150"/>
      <c r="Q150"/>
      <c r="R150"/>
    </row>
    <row r="151" spans="3:18" x14ac:dyDescent="0.2">
      <c r="C151"/>
      <c r="I151"/>
      <c r="J151"/>
      <c r="K151"/>
      <c r="L151"/>
      <c r="M151"/>
      <c r="N151"/>
      <c r="O151"/>
      <c r="P151"/>
      <c r="Q151"/>
      <c r="R151"/>
    </row>
    <row r="152" spans="3:18" ht="13.5" customHeight="1" x14ac:dyDescent="0.2">
      <c r="C152"/>
      <c r="I152"/>
      <c r="J152"/>
      <c r="K152"/>
      <c r="L152"/>
      <c r="M152"/>
      <c r="N152"/>
      <c r="O152"/>
      <c r="P152"/>
      <c r="Q152"/>
      <c r="R152"/>
    </row>
    <row r="153" spans="3:18" ht="15" customHeight="1" x14ac:dyDescent="0.2">
      <c r="C153"/>
      <c r="I153"/>
      <c r="J153"/>
      <c r="K153"/>
      <c r="L153"/>
      <c r="M153"/>
      <c r="N153"/>
      <c r="O153"/>
      <c r="P153"/>
      <c r="Q153"/>
      <c r="R153"/>
    </row>
    <row r="154" spans="3:18" x14ac:dyDescent="0.2">
      <c r="C154"/>
      <c r="I154"/>
      <c r="J154"/>
      <c r="K154"/>
      <c r="L154"/>
      <c r="M154"/>
      <c r="N154"/>
      <c r="O154"/>
      <c r="P154"/>
      <c r="Q154"/>
      <c r="R154"/>
    </row>
    <row r="155" spans="3:18" ht="13.5" customHeight="1" x14ac:dyDescent="0.2">
      <c r="C155"/>
      <c r="I155"/>
      <c r="J155"/>
      <c r="K155"/>
      <c r="L155"/>
      <c r="M155"/>
      <c r="N155"/>
      <c r="O155"/>
      <c r="P155"/>
      <c r="Q155"/>
      <c r="R155"/>
    </row>
    <row r="156" spans="3:18" ht="15" customHeight="1" x14ac:dyDescent="0.2">
      <c r="C156"/>
      <c r="I156"/>
      <c r="J156"/>
      <c r="K156"/>
      <c r="L156"/>
      <c r="M156"/>
      <c r="N156"/>
      <c r="O156"/>
      <c r="P156"/>
      <c r="Q156"/>
      <c r="R156"/>
    </row>
    <row r="157" spans="3:18" ht="13.5" customHeight="1" x14ac:dyDescent="0.2">
      <c r="C157"/>
      <c r="I157"/>
      <c r="J157"/>
      <c r="K157"/>
      <c r="L157"/>
      <c r="M157"/>
      <c r="N157"/>
      <c r="O157"/>
      <c r="P157"/>
      <c r="Q157"/>
      <c r="R157"/>
    </row>
    <row r="158" spans="3:18" ht="13.5" customHeight="1" x14ac:dyDescent="0.2">
      <c r="C158"/>
      <c r="I158"/>
      <c r="J158"/>
      <c r="K158"/>
      <c r="L158"/>
      <c r="M158"/>
      <c r="N158"/>
      <c r="O158"/>
      <c r="P158"/>
      <c r="Q158"/>
      <c r="R158"/>
    </row>
    <row r="159" spans="3:18" ht="15" customHeight="1" x14ac:dyDescent="0.2">
      <c r="C159"/>
      <c r="I159"/>
      <c r="J159"/>
      <c r="K159"/>
      <c r="L159"/>
      <c r="M159"/>
      <c r="N159"/>
      <c r="O159"/>
      <c r="P159"/>
      <c r="Q159"/>
      <c r="R159"/>
    </row>
    <row r="160" spans="3:18" x14ac:dyDescent="0.2">
      <c r="C160"/>
      <c r="I160"/>
      <c r="J160"/>
      <c r="K160"/>
      <c r="L160"/>
      <c r="M160"/>
      <c r="N160"/>
      <c r="O160"/>
      <c r="P160"/>
      <c r="Q160"/>
      <c r="R160"/>
    </row>
    <row r="161" spans="3:18" x14ac:dyDescent="0.2">
      <c r="C161"/>
      <c r="I161"/>
      <c r="J161"/>
      <c r="K161"/>
      <c r="L161"/>
      <c r="M161"/>
      <c r="N161"/>
      <c r="O161"/>
      <c r="P161"/>
      <c r="Q161"/>
      <c r="R161"/>
    </row>
    <row r="162" spans="3:18" x14ac:dyDescent="0.2">
      <c r="C162"/>
      <c r="I162"/>
      <c r="J162"/>
      <c r="K162"/>
      <c r="L162"/>
      <c r="M162"/>
      <c r="N162"/>
      <c r="O162"/>
      <c r="P162"/>
      <c r="Q162"/>
      <c r="R162"/>
    </row>
    <row r="163" spans="3:18" x14ac:dyDescent="0.2">
      <c r="C163"/>
      <c r="I163"/>
      <c r="J163"/>
      <c r="K163"/>
      <c r="L163"/>
      <c r="M163"/>
      <c r="N163"/>
      <c r="O163"/>
      <c r="P163"/>
      <c r="Q163"/>
      <c r="R163"/>
    </row>
    <row r="164" spans="3:18" x14ac:dyDescent="0.2">
      <c r="C164"/>
      <c r="I164"/>
      <c r="J164"/>
      <c r="K164"/>
      <c r="L164"/>
      <c r="M164"/>
      <c r="N164"/>
      <c r="O164"/>
      <c r="P164"/>
      <c r="Q164"/>
      <c r="R164"/>
    </row>
    <row r="165" spans="3:18" x14ac:dyDescent="0.2">
      <c r="C165"/>
      <c r="I165"/>
      <c r="J165"/>
      <c r="K165"/>
      <c r="L165"/>
      <c r="M165"/>
      <c r="N165"/>
      <c r="O165"/>
      <c r="P165"/>
      <c r="Q165"/>
      <c r="R165"/>
    </row>
    <row r="166" spans="3:18" x14ac:dyDescent="0.2">
      <c r="C166"/>
      <c r="I166"/>
      <c r="J166"/>
      <c r="K166"/>
      <c r="L166"/>
      <c r="M166"/>
      <c r="N166"/>
      <c r="O166"/>
      <c r="P166"/>
      <c r="Q166"/>
      <c r="R166"/>
    </row>
    <row r="167" spans="3:18" x14ac:dyDescent="0.2">
      <c r="C167"/>
      <c r="I167"/>
      <c r="J167"/>
      <c r="K167"/>
      <c r="L167"/>
      <c r="M167"/>
      <c r="N167"/>
      <c r="O167"/>
      <c r="P167"/>
      <c r="Q167"/>
      <c r="R167"/>
    </row>
    <row r="168" spans="3:18" x14ac:dyDescent="0.2">
      <c r="C168"/>
      <c r="I168"/>
      <c r="J168"/>
      <c r="K168"/>
      <c r="L168"/>
      <c r="M168"/>
      <c r="N168"/>
      <c r="O168"/>
      <c r="P168"/>
      <c r="Q168"/>
      <c r="R168"/>
    </row>
    <row r="169" spans="3:18" x14ac:dyDescent="0.2">
      <c r="C169"/>
      <c r="I169"/>
      <c r="J169"/>
      <c r="K169"/>
      <c r="L169"/>
      <c r="M169"/>
      <c r="N169"/>
      <c r="O169"/>
      <c r="P169"/>
      <c r="Q169"/>
      <c r="R169"/>
    </row>
    <row r="170" spans="3:18" x14ac:dyDescent="0.2">
      <c r="C170"/>
      <c r="I170"/>
      <c r="J170"/>
      <c r="K170"/>
      <c r="L170"/>
      <c r="M170"/>
      <c r="N170"/>
      <c r="O170"/>
      <c r="P170"/>
      <c r="Q170"/>
      <c r="R170"/>
    </row>
    <row r="171" spans="3:18" x14ac:dyDescent="0.2">
      <c r="C171"/>
      <c r="I171"/>
      <c r="J171"/>
      <c r="K171"/>
      <c r="L171"/>
      <c r="M171"/>
      <c r="N171"/>
      <c r="O171"/>
      <c r="P171"/>
      <c r="Q171"/>
      <c r="R171"/>
    </row>
    <row r="172" spans="3:18" x14ac:dyDescent="0.2">
      <c r="C172"/>
      <c r="I172"/>
      <c r="J172"/>
      <c r="K172"/>
      <c r="L172"/>
      <c r="M172"/>
      <c r="N172"/>
      <c r="O172"/>
      <c r="P172"/>
      <c r="Q172"/>
      <c r="R172"/>
    </row>
    <row r="173" spans="3:18" ht="15" customHeight="1" x14ac:dyDescent="0.2">
      <c r="C173"/>
      <c r="I173"/>
      <c r="J173"/>
      <c r="K173"/>
      <c r="L173"/>
      <c r="M173"/>
      <c r="N173"/>
      <c r="O173"/>
      <c r="P173"/>
      <c r="Q173"/>
      <c r="R173"/>
    </row>
    <row r="174" spans="3:18" x14ac:dyDescent="0.2">
      <c r="C174"/>
      <c r="I174"/>
      <c r="J174"/>
      <c r="K174"/>
      <c r="L174"/>
      <c r="M174"/>
      <c r="N174"/>
      <c r="O174"/>
      <c r="P174"/>
      <c r="Q174"/>
      <c r="R174"/>
    </row>
    <row r="175" spans="3:18" x14ac:dyDescent="0.2">
      <c r="C175"/>
      <c r="I175"/>
      <c r="J175"/>
      <c r="K175"/>
      <c r="L175"/>
      <c r="M175"/>
      <c r="N175"/>
      <c r="O175"/>
      <c r="P175"/>
      <c r="Q175"/>
      <c r="R175"/>
    </row>
    <row r="176" spans="3:18" ht="12" customHeight="1" x14ac:dyDescent="0.2">
      <c r="C176"/>
      <c r="I176"/>
      <c r="J176"/>
      <c r="K176"/>
      <c r="L176"/>
      <c r="M176"/>
      <c r="N176"/>
      <c r="O176"/>
      <c r="P176"/>
      <c r="Q176"/>
      <c r="R176"/>
    </row>
    <row r="177" spans="3:28" ht="15" customHeight="1" x14ac:dyDescent="0.2">
      <c r="C177"/>
      <c r="I177"/>
      <c r="J177"/>
      <c r="K177"/>
      <c r="L177"/>
      <c r="M177"/>
      <c r="N177"/>
      <c r="O177"/>
      <c r="P177"/>
      <c r="Q177"/>
      <c r="R177"/>
    </row>
    <row r="178" spans="3:28" x14ac:dyDescent="0.2">
      <c r="C178"/>
      <c r="I178"/>
      <c r="J178"/>
      <c r="K178"/>
      <c r="L178"/>
      <c r="M178"/>
      <c r="N178"/>
      <c r="O178"/>
      <c r="P178"/>
      <c r="Q178"/>
      <c r="R178"/>
    </row>
    <row r="179" spans="3:28" x14ac:dyDescent="0.2">
      <c r="C179"/>
      <c r="I179"/>
      <c r="J179"/>
      <c r="K179"/>
      <c r="L179"/>
      <c r="M179"/>
      <c r="N179"/>
      <c r="O179"/>
      <c r="P179"/>
      <c r="Q179"/>
      <c r="R179"/>
    </row>
    <row r="180" spans="3:28" x14ac:dyDescent="0.2">
      <c r="C180"/>
      <c r="I180"/>
      <c r="J180"/>
      <c r="K180"/>
      <c r="L180"/>
      <c r="M180"/>
      <c r="N180"/>
      <c r="O180"/>
      <c r="P180"/>
      <c r="Q180"/>
      <c r="R180"/>
    </row>
    <row r="181" spans="3:28" x14ac:dyDescent="0.2">
      <c r="C181"/>
      <c r="I181"/>
      <c r="J181"/>
      <c r="K181"/>
      <c r="L181"/>
      <c r="M181"/>
      <c r="N181"/>
      <c r="O181"/>
      <c r="P181"/>
      <c r="Q181"/>
      <c r="R181"/>
    </row>
    <row r="182" spans="3:28" ht="17.25" customHeight="1" x14ac:dyDescent="0.2">
      <c r="C182"/>
      <c r="I182"/>
      <c r="J182"/>
      <c r="K182"/>
      <c r="L182"/>
      <c r="M182"/>
      <c r="N182"/>
      <c r="O182"/>
      <c r="P182"/>
      <c r="Q182"/>
      <c r="R182"/>
    </row>
    <row r="183" spans="3:28" x14ac:dyDescent="0.2">
      <c r="C183"/>
      <c r="D183" s="6"/>
      <c r="E183" s="6"/>
      <c r="F183" s="6"/>
      <c r="I183"/>
      <c r="J183"/>
      <c r="K183"/>
      <c r="L183"/>
      <c r="M183"/>
      <c r="N183"/>
      <c r="O183"/>
      <c r="P183"/>
      <c r="Q183"/>
      <c r="R183"/>
    </row>
    <row r="184" spans="3:28" ht="17.25" customHeight="1" x14ac:dyDescent="0.2">
      <c r="C184"/>
      <c r="D184" s="9"/>
      <c r="E184" s="9"/>
      <c r="F184" s="6"/>
      <c r="I184"/>
      <c r="J184"/>
      <c r="K184"/>
      <c r="L184"/>
      <c r="M184"/>
      <c r="N184"/>
      <c r="O184"/>
      <c r="P184"/>
      <c r="Q184"/>
      <c r="R184"/>
    </row>
    <row r="185" spans="3:28" ht="22.5" customHeight="1" x14ac:dyDescent="0.2">
      <c r="C185"/>
      <c r="D185" s="5"/>
      <c r="E185" s="5"/>
      <c r="F185" s="5"/>
      <c r="G185" s="5"/>
      <c r="H185" s="5"/>
      <c r="I185" s="5"/>
      <c r="J185" s="11"/>
      <c r="K185" s="11"/>
      <c r="L185" s="5"/>
      <c r="M185" s="5"/>
      <c r="N185" s="5"/>
      <c r="O185" s="5"/>
      <c r="P185" s="5"/>
      <c r="Q185" s="5"/>
      <c r="R185" s="5"/>
      <c r="S185" s="5"/>
      <c r="T185" s="5"/>
      <c r="U185" s="5"/>
      <c r="V185" s="5"/>
      <c r="W185" s="5"/>
      <c r="Y185" s="6"/>
      <c r="Z185" s="6"/>
      <c r="AA185" s="6"/>
      <c r="AB185" s="6"/>
    </row>
    <row r="186" spans="3:28" x14ac:dyDescent="0.2">
      <c r="C186"/>
      <c r="D186" s="4"/>
      <c r="E186" s="4"/>
      <c r="F186" s="4"/>
      <c r="G186" s="4"/>
      <c r="H186" s="4"/>
      <c r="I186" s="1"/>
      <c r="J186" s="1"/>
      <c r="K186" s="1"/>
      <c r="L186" s="1"/>
      <c r="M186" s="1"/>
      <c r="N186" s="1"/>
      <c r="O186" s="1"/>
      <c r="P186" s="1"/>
      <c r="Q186" s="1"/>
      <c r="R186" s="1"/>
      <c r="S186" s="4"/>
      <c r="T186" s="4"/>
      <c r="U186" s="4"/>
      <c r="V186" s="4"/>
      <c r="W186" s="4"/>
      <c r="Y186" s="6"/>
      <c r="Z186" s="6"/>
      <c r="AA186" s="6"/>
      <c r="AB186" s="6"/>
    </row>
    <row r="187" spans="3:28" x14ac:dyDescent="0.2">
      <c r="C187"/>
      <c r="D187" s="1"/>
      <c r="E187" s="1"/>
      <c r="F187" s="1"/>
      <c r="G187" s="1"/>
      <c r="H187" s="1"/>
      <c r="I187" s="1"/>
      <c r="J187" s="1"/>
      <c r="K187" s="1"/>
      <c r="L187" s="1"/>
      <c r="M187" s="1"/>
      <c r="N187" s="1"/>
      <c r="O187" s="1"/>
      <c r="P187" s="1"/>
      <c r="Q187" s="1"/>
      <c r="R187" s="1"/>
      <c r="S187" s="4"/>
      <c r="T187" s="4"/>
      <c r="U187" s="4"/>
      <c r="V187" s="4"/>
      <c r="W187" s="4"/>
    </row>
    <row r="188" spans="3:28" x14ac:dyDescent="0.2">
      <c r="C188"/>
      <c r="D188" s="1"/>
      <c r="E188" s="1"/>
      <c r="F188" s="1"/>
      <c r="G188" s="2"/>
      <c r="H188" s="2"/>
      <c r="I188" s="1"/>
      <c r="J188" s="1"/>
      <c r="K188" s="1"/>
      <c r="L188" s="1"/>
      <c r="M188" s="1"/>
      <c r="N188" s="1"/>
      <c r="O188" s="1"/>
      <c r="P188" s="1"/>
      <c r="Q188" s="1"/>
      <c r="R188" s="1"/>
      <c r="S188" s="4"/>
      <c r="T188" s="4"/>
      <c r="U188" s="4"/>
      <c r="V188" s="4"/>
      <c r="W188" s="4"/>
    </row>
    <row r="189" spans="3:28" x14ac:dyDescent="0.2">
      <c r="C189"/>
      <c r="D189" s="6"/>
      <c r="E189" s="6"/>
      <c r="F189" s="6"/>
      <c r="G189" s="6"/>
      <c r="H189" s="6"/>
      <c r="I189" s="11"/>
      <c r="J189" s="11"/>
      <c r="K189" s="11"/>
      <c r="L189" s="11"/>
      <c r="M189" s="11"/>
      <c r="N189" s="11"/>
      <c r="O189" s="11"/>
      <c r="P189" s="11"/>
      <c r="Q189" s="11"/>
      <c r="R189" s="11"/>
      <c r="S189" s="6"/>
      <c r="T189" s="6"/>
      <c r="U189" s="6"/>
      <c r="V189" s="6"/>
      <c r="W189" s="6"/>
    </row>
    <row r="190" spans="3:28" x14ac:dyDescent="0.2">
      <c r="C190"/>
    </row>
    <row r="191" spans="3:28" x14ac:dyDescent="0.2">
      <c r="C191"/>
    </row>
    <row r="192" spans="3:28" x14ac:dyDescent="0.2">
      <c r="C192"/>
    </row>
    <row r="193" spans="3:3" x14ac:dyDescent="0.2">
      <c r="C193"/>
    </row>
    <row r="194" spans="3:3" x14ac:dyDescent="0.2">
      <c r="C194"/>
    </row>
    <row r="195" spans="3:3" x14ac:dyDescent="0.2">
      <c r="C195" s="6"/>
    </row>
    <row r="196" spans="3:3" ht="13.5" x14ac:dyDescent="0.2">
      <c r="C196" s="9"/>
    </row>
    <row r="197" spans="3:3" x14ac:dyDescent="0.2">
      <c r="C197" s="1"/>
    </row>
    <row r="198" spans="3:3" x14ac:dyDescent="0.2">
      <c r="C198" s="7"/>
    </row>
    <row r="199" spans="3:3" x14ac:dyDescent="0.2">
      <c r="C199" s="1"/>
    </row>
    <row r="200" spans="3:3" x14ac:dyDescent="0.2">
      <c r="C200" s="11"/>
    </row>
    <row r="201" spans="3:3" x14ac:dyDescent="0.2">
      <c r="C201" s="11"/>
    </row>
  </sheetData>
  <mergeCells count="123">
    <mergeCell ref="X85:X86"/>
    <mergeCell ref="O85:O86"/>
    <mergeCell ref="P85:P86"/>
    <mergeCell ref="Q85:Q86"/>
    <mergeCell ref="R85:R86"/>
    <mergeCell ref="S85:S86"/>
    <mergeCell ref="T85:T86"/>
    <mergeCell ref="L85:L86"/>
    <mergeCell ref="M85:M86"/>
    <mergeCell ref="N85:N86"/>
    <mergeCell ref="U85:U86"/>
    <mergeCell ref="X87:X88"/>
    <mergeCell ref="I87:I88"/>
    <mergeCell ref="J87:J88"/>
    <mergeCell ref="K87:K88"/>
    <mergeCell ref="L87:L88"/>
    <mergeCell ref="M87:M88"/>
    <mergeCell ref="C87:C88"/>
    <mergeCell ref="D87:D88"/>
    <mergeCell ref="E87:E88"/>
    <mergeCell ref="F87:F88"/>
    <mergeCell ref="G87:G88"/>
    <mergeCell ref="H87:H88"/>
    <mergeCell ref="N87:N88"/>
    <mergeCell ref="O87:O88"/>
    <mergeCell ref="P87:P88"/>
    <mergeCell ref="Q87:Q88"/>
    <mergeCell ref="R87:R88"/>
    <mergeCell ref="S87:S88"/>
    <mergeCell ref="T87:T88"/>
    <mergeCell ref="U87:U88"/>
    <mergeCell ref="V87:V88"/>
    <mergeCell ref="W87:W88"/>
    <mergeCell ref="C90:X90"/>
    <mergeCell ref="C101:X101"/>
    <mergeCell ref="C111:X111"/>
    <mergeCell ref="C118:X118"/>
    <mergeCell ref="V85:V86"/>
    <mergeCell ref="W85:W86"/>
    <mergeCell ref="C85:C86"/>
    <mergeCell ref="D85:D86"/>
    <mergeCell ref="E85:E86"/>
    <mergeCell ref="F85:F86"/>
    <mergeCell ref="G85:G86"/>
    <mergeCell ref="H85:H86"/>
    <mergeCell ref="I85:I86"/>
    <mergeCell ref="J85:J86"/>
    <mergeCell ref="K85:K86"/>
    <mergeCell ref="C98:C99"/>
    <mergeCell ref="D98:D99"/>
    <mergeCell ref="E98:E99"/>
    <mergeCell ref="F98:F99"/>
    <mergeCell ref="G98:G99"/>
    <mergeCell ref="H98:H99"/>
    <mergeCell ref="I98:I99"/>
    <mergeCell ref="J98:J99"/>
    <mergeCell ref="K98:K99"/>
    <mergeCell ref="C67:X67"/>
    <mergeCell ref="C5:W5"/>
    <mergeCell ref="D12:H12"/>
    <mergeCell ref="D7:W7"/>
    <mergeCell ref="D8:O8"/>
    <mergeCell ref="C9:W9"/>
    <mergeCell ref="C10:W10"/>
    <mergeCell ref="N12:R12"/>
    <mergeCell ref="D13:D14"/>
    <mergeCell ref="C12:C14"/>
    <mergeCell ref="C49:X49"/>
    <mergeCell ref="E13:H13"/>
    <mergeCell ref="I13:I14"/>
    <mergeCell ref="X12:X14"/>
    <mergeCell ref="I12:M12"/>
    <mergeCell ref="N13:N14"/>
    <mergeCell ref="J13:M13"/>
    <mergeCell ref="C16:X16"/>
    <mergeCell ref="C21:C22"/>
    <mergeCell ref="D21:D22"/>
    <mergeCell ref="C121:W121"/>
    <mergeCell ref="C58:X58"/>
    <mergeCell ref="C63:X63"/>
    <mergeCell ref="O13:R13"/>
    <mergeCell ref="S13:S14"/>
    <mergeCell ref="S12:W12"/>
    <mergeCell ref="T13:W13"/>
    <mergeCell ref="C27:X27"/>
    <mergeCell ref="C33:X33"/>
    <mergeCell ref="C42:X42"/>
    <mergeCell ref="E21:E22"/>
    <mergeCell ref="F21:F22"/>
    <mergeCell ref="G21:G22"/>
    <mergeCell ref="H21:H22"/>
    <mergeCell ref="I21:I22"/>
    <mergeCell ref="J21:J22"/>
    <mergeCell ref="K21:K22"/>
    <mergeCell ref="L21:L22"/>
    <mergeCell ref="M21:M22"/>
    <mergeCell ref="N21:N22"/>
    <mergeCell ref="U21:U22"/>
    <mergeCell ref="V21:V22"/>
    <mergeCell ref="C71:X71"/>
    <mergeCell ref="C78:X78"/>
    <mergeCell ref="Y21:Y22"/>
    <mergeCell ref="W21:W22"/>
    <mergeCell ref="O21:O22"/>
    <mergeCell ref="P21:P22"/>
    <mergeCell ref="Q21:Q22"/>
    <mergeCell ref="R21:R22"/>
    <mergeCell ref="S21:S22"/>
    <mergeCell ref="T21:T22"/>
    <mergeCell ref="X21:X22"/>
    <mergeCell ref="U98:U99"/>
    <mergeCell ref="V98:V99"/>
    <mergeCell ref="W98:W99"/>
    <mergeCell ref="X98:X99"/>
    <mergeCell ref="L98:L99"/>
    <mergeCell ref="M98:M99"/>
    <mergeCell ref="N98:N99"/>
    <mergeCell ref="O98:O99"/>
    <mergeCell ref="P98:P99"/>
    <mergeCell ref="Q98:Q99"/>
    <mergeCell ref="R98:R99"/>
    <mergeCell ref="S98:S99"/>
    <mergeCell ref="T98:T99"/>
  </mergeCells>
  <phoneticPr fontId="9" type="noConversion"/>
  <printOptions horizontalCentered="1"/>
  <pageMargins left="0.47244094488188981" right="0.47244094488188981" top="0.19685039370078741" bottom="0.19685039370078741" header="0.11811023622047245" footer="0.11811023622047245"/>
  <pageSetup paperSize="9" scale="5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sovet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tsheina</dc:creator>
  <cp:lastModifiedBy>Пользователь Windows</cp:lastModifiedBy>
  <cp:lastPrinted>2019-04-24T08:47:41Z</cp:lastPrinted>
  <dcterms:created xsi:type="dcterms:W3CDTF">2010-07-20T05:42:09Z</dcterms:created>
  <dcterms:modified xsi:type="dcterms:W3CDTF">2019-04-25T08:50:51Z</dcterms:modified>
</cp:coreProperties>
</file>