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ригування розп ДТКЕ\"/>
    </mc:Choice>
  </mc:AlternateContent>
  <xr:revisionPtr revIDLastSave="0" documentId="13_ncr:1_{9F4CE6F9-CBCB-47A1-9F2E-7CED3F9322EF}" xr6:coauthVersionLast="36" xr6:coauthVersionMax="36" xr10:uidLastSave="{00000000-0000-0000-0000-000000000000}"/>
  <bookViews>
    <workbookView xWindow="0" yWindow="0" windowWidth="30720" windowHeight="13305" tabRatio="500" xr2:uid="{00000000-000D-0000-FFFF-FFFF00000000}"/>
  </bookViews>
  <sheets>
    <sheet name="Додаток 1" sheetId="1" r:id="rId1"/>
    <sheet name="Додаток 2" sheetId="2" r:id="rId2"/>
    <sheet name="Додаток 3 (без ІТП)" sheetId="3" r:id="rId3"/>
    <sheet name="Додаток 4 (по ІТП) " sheetId="4" r:id="rId4"/>
    <sheet name="Додаток 5 (без ІТП)" sheetId="5" r:id="rId5"/>
    <sheet name="Додаток 6 (з ІТП)" sheetId="6" r:id="rId6"/>
    <sheet name="Додаток 7 (без ІТП)" sheetId="7" r:id="rId7"/>
    <sheet name="Додаток 8 (з ІТП)" sheetId="8" r:id="rId8"/>
    <sheet name="Дод. 9 (гар.вода без ІТП)" sheetId="9" r:id="rId9"/>
  </sheets>
  <definedNames>
    <definedName name="_xlnm.Print_Titles" localSheetId="8">'Дод. 9 (гар.вода без ІТП)'!$16:$18</definedName>
    <definedName name="_xlnm.Print_Titles" localSheetId="0">'Додаток 1'!$14:$16</definedName>
    <definedName name="_xlnm.Print_Titles" localSheetId="1">'Додаток 2'!$15:$17</definedName>
    <definedName name="_xlnm.Print_Area" localSheetId="8">'Дод. 9 (гар.вода без ІТП)'!$A$1:$F$31</definedName>
    <definedName name="_xlnm.Print_Area" localSheetId="0">'Додаток 1'!$A$1:$H$58</definedName>
    <definedName name="_xlnm.Print_Area" localSheetId="1">'Додаток 2'!$A$1:$H$58</definedName>
    <definedName name="_xlnm.Print_Area" localSheetId="2">'Додаток 3 (без ІТП)'!$A$1:$N$53</definedName>
    <definedName name="_xlnm.Print_Area" localSheetId="3">'Додаток 4 (по ІТП) '!$A$1:$H$54</definedName>
    <definedName name="_xlnm.Print_Area" localSheetId="4">'Додаток 5 (без ІТП)'!$A$1:$N$60</definedName>
    <definedName name="_xlnm.Print_Area" localSheetId="5">'Додаток 6 (з ІТП)'!$A$1:$H$60</definedName>
    <definedName name="_xlnm.Print_Area" localSheetId="6">'Додаток 7 (без ІТП)'!$A$1:$N$61</definedName>
    <definedName name="_xlnm.Print_Area" localSheetId="7">'Додаток 8 (з ІТП)'!$A$1:$H$61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9" l="1"/>
  <c r="F26" i="9" s="1"/>
  <c r="F27" i="9" s="1"/>
  <c r="E23" i="9"/>
  <c r="E26" i="9" s="1"/>
  <c r="E27" i="9" s="1"/>
  <c r="D23" i="9"/>
  <c r="D26" i="9" s="1"/>
  <c r="D27" i="9" s="1"/>
  <c r="C23" i="9"/>
  <c r="C26" i="9" s="1"/>
  <c r="C27" i="9" s="1"/>
  <c r="G57" i="8"/>
  <c r="E57" i="8"/>
  <c r="C57" i="8"/>
  <c r="G56" i="8"/>
  <c r="E56" i="8"/>
  <c r="C56" i="8"/>
  <c r="G55" i="8"/>
  <c r="E55" i="8"/>
  <c r="C55" i="8"/>
  <c r="G54" i="8"/>
  <c r="E54" i="8"/>
  <c r="C54" i="8"/>
  <c r="G53" i="8"/>
  <c r="E53" i="8"/>
  <c r="C53" i="8"/>
  <c r="G51" i="8"/>
  <c r="E51" i="8"/>
  <c r="C51" i="8"/>
  <c r="G49" i="8"/>
  <c r="E49" i="8"/>
  <c r="C49" i="8"/>
  <c r="G48" i="8"/>
  <c r="E48" i="8"/>
  <c r="C48" i="8"/>
  <c r="G47" i="8"/>
  <c r="E47" i="8"/>
  <c r="C47" i="8"/>
  <c r="G46" i="8"/>
  <c r="E46" i="8"/>
  <c r="C46" i="8"/>
  <c r="G45" i="8"/>
  <c r="E45" i="8"/>
  <c r="C45" i="8"/>
  <c r="G43" i="8"/>
  <c r="E43" i="8"/>
  <c r="C43" i="8"/>
  <c r="G42" i="8"/>
  <c r="E42" i="8"/>
  <c r="C42" i="8"/>
  <c r="G41" i="8"/>
  <c r="E41" i="8"/>
  <c r="C41" i="8"/>
  <c r="G39" i="8"/>
  <c r="E39" i="8"/>
  <c r="C39" i="8"/>
  <c r="G38" i="8"/>
  <c r="E38" i="8"/>
  <c r="C38" i="8"/>
  <c r="G37" i="8"/>
  <c r="E37" i="8"/>
  <c r="C37" i="8"/>
  <c r="G35" i="8"/>
  <c r="E35" i="8"/>
  <c r="C35" i="8"/>
  <c r="G34" i="8"/>
  <c r="E34" i="8"/>
  <c r="C34" i="8"/>
  <c r="G33" i="8"/>
  <c r="E33" i="8"/>
  <c r="C33" i="8"/>
  <c r="C32" i="8" s="1"/>
  <c r="G31" i="8"/>
  <c r="E31" i="8"/>
  <c r="C31" i="8"/>
  <c r="G30" i="8"/>
  <c r="E30" i="8"/>
  <c r="C30" i="8"/>
  <c r="G29" i="8"/>
  <c r="E29" i="8"/>
  <c r="C29" i="8"/>
  <c r="G27" i="8"/>
  <c r="E27" i="8"/>
  <c r="C27" i="8"/>
  <c r="G26" i="8"/>
  <c r="E26" i="8"/>
  <c r="C26" i="8"/>
  <c r="M57" i="7"/>
  <c r="K57" i="7"/>
  <c r="E57" i="7"/>
  <c r="C57" i="7"/>
  <c r="M56" i="7"/>
  <c r="K56" i="7"/>
  <c r="E56" i="7"/>
  <c r="C56" i="7"/>
  <c r="M55" i="7"/>
  <c r="K55" i="7"/>
  <c r="E55" i="7"/>
  <c r="C55" i="7"/>
  <c r="M54" i="7"/>
  <c r="K54" i="7"/>
  <c r="E54" i="7"/>
  <c r="C54" i="7"/>
  <c r="M53" i="7"/>
  <c r="K53" i="7"/>
  <c r="E53" i="7"/>
  <c r="C53" i="7"/>
  <c r="M52" i="7"/>
  <c r="K52" i="7"/>
  <c r="E52" i="7"/>
  <c r="C52" i="7"/>
  <c r="J51" i="7"/>
  <c r="I51" i="7"/>
  <c r="H51" i="7"/>
  <c r="G51" i="7"/>
  <c r="M49" i="7"/>
  <c r="K49" i="7"/>
  <c r="E49" i="7"/>
  <c r="C49" i="7"/>
  <c r="M48" i="7"/>
  <c r="K48" i="7"/>
  <c r="E48" i="7"/>
  <c r="C48" i="7"/>
  <c r="M47" i="7"/>
  <c r="K47" i="7"/>
  <c r="E47" i="7"/>
  <c r="C47" i="7"/>
  <c r="M46" i="7"/>
  <c r="K46" i="7"/>
  <c r="E46" i="7"/>
  <c r="C46" i="7"/>
  <c r="M45" i="7"/>
  <c r="K45" i="7"/>
  <c r="E45" i="7"/>
  <c r="C45" i="7"/>
  <c r="M44" i="7"/>
  <c r="K44" i="7"/>
  <c r="E44" i="7"/>
  <c r="C44" i="7"/>
  <c r="M43" i="7"/>
  <c r="K43" i="7"/>
  <c r="E43" i="7"/>
  <c r="C43" i="7"/>
  <c r="M42" i="7"/>
  <c r="K42" i="7"/>
  <c r="E42" i="7"/>
  <c r="C42" i="7"/>
  <c r="M41" i="7"/>
  <c r="K41" i="7"/>
  <c r="E41" i="7"/>
  <c r="C41" i="7"/>
  <c r="M40" i="7"/>
  <c r="K40" i="7"/>
  <c r="E40" i="7"/>
  <c r="C40" i="7"/>
  <c r="M39" i="7"/>
  <c r="K39" i="7"/>
  <c r="E39" i="7"/>
  <c r="C39" i="7"/>
  <c r="M38" i="7"/>
  <c r="K38" i="7"/>
  <c r="E38" i="7"/>
  <c r="C38" i="7"/>
  <c r="M37" i="7"/>
  <c r="K37" i="7"/>
  <c r="E37" i="7"/>
  <c r="E36" i="7" s="1"/>
  <c r="C37" i="7"/>
  <c r="K36" i="7"/>
  <c r="C36" i="7"/>
  <c r="K35" i="7"/>
  <c r="M35" i="7" s="1"/>
  <c r="C35" i="7"/>
  <c r="E35" i="7" s="1"/>
  <c r="K34" i="7"/>
  <c r="M34" i="7" s="1"/>
  <c r="C34" i="7"/>
  <c r="E34" i="7" s="1"/>
  <c r="K33" i="7"/>
  <c r="M33" i="7" s="1"/>
  <c r="M32" i="7" s="1"/>
  <c r="C33" i="7"/>
  <c r="E33" i="7" s="1"/>
  <c r="E32" i="7" s="1"/>
  <c r="K32" i="7"/>
  <c r="C32" i="7"/>
  <c r="K31" i="7"/>
  <c r="M31" i="7" s="1"/>
  <c r="C31" i="7"/>
  <c r="E31" i="7" s="1"/>
  <c r="K30" i="7"/>
  <c r="M30" i="7" s="1"/>
  <c r="C30" i="7"/>
  <c r="E30" i="7" s="1"/>
  <c r="K29" i="7"/>
  <c r="M29" i="7" s="1"/>
  <c r="C29" i="7"/>
  <c r="E29" i="7" s="1"/>
  <c r="J28" i="7"/>
  <c r="I28" i="7"/>
  <c r="K27" i="7"/>
  <c r="M27" i="7" s="1"/>
  <c r="C27" i="7"/>
  <c r="E27" i="7" s="1"/>
  <c r="M26" i="7"/>
  <c r="K26" i="7"/>
  <c r="E26" i="7"/>
  <c r="C26" i="7"/>
  <c r="C25" i="7"/>
  <c r="G57" i="6"/>
  <c r="E57" i="6"/>
  <c r="C57" i="6"/>
  <c r="G56" i="6"/>
  <c r="E56" i="6"/>
  <c r="C56" i="6"/>
  <c r="G55" i="6"/>
  <c r="E55" i="6"/>
  <c r="C55" i="6"/>
  <c r="G54" i="6"/>
  <c r="E54" i="6"/>
  <c r="C54" i="6"/>
  <c r="G53" i="6"/>
  <c r="E53" i="6"/>
  <c r="C53" i="6"/>
  <c r="G51" i="6"/>
  <c r="E51" i="6"/>
  <c r="C51" i="6"/>
  <c r="G49" i="6"/>
  <c r="E49" i="6"/>
  <c r="C49" i="6"/>
  <c r="G48" i="6"/>
  <c r="E48" i="6"/>
  <c r="C48" i="6"/>
  <c r="G47" i="6"/>
  <c r="E47" i="6"/>
  <c r="C47" i="6"/>
  <c r="G46" i="6"/>
  <c r="E46" i="6"/>
  <c r="C46" i="6"/>
  <c r="G45" i="6"/>
  <c r="E45" i="6"/>
  <c r="C45" i="6"/>
  <c r="G43" i="6"/>
  <c r="E43" i="6"/>
  <c r="C43" i="6"/>
  <c r="G42" i="6"/>
  <c r="E42" i="6"/>
  <c r="C42" i="6"/>
  <c r="G41" i="6"/>
  <c r="G40" i="6" s="1"/>
  <c r="E41" i="6"/>
  <c r="C41" i="6"/>
  <c r="G39" i="6"/>
  <c r="E39" i="6"/>
  <c r="C39" i="6"/>
  <c r="G38" i="6"/>
  <c r="E38" i="6"/>
  <c r="C38" i="6"/>
  <c r="G37" i="6"/>
  <c r="E37" i="6"/>
  <c r="C37" i="6"/>
  <c r="G35" i="6"/>
  <c r="E35" i="6"/>
  <c r="C35" i="6"/>
  <c r="G34" i="6"/>
  <c r="E34" i="6"/>
  <c r="C34" i="6"/>
  <c r="G33" i="6"/>
  <c r="G32" i="6" s="1"/>
  <c r="E33" i="6"/>
  <c r="C33" i="6"/>
  <c r="G31" i="6"/>
  <c r="E31" i="6"/>
  <c r="C31" i="6"/>
  <c r="G30" i="6"/>
  <c r="E30" i="6"/>
  <c r="C30" i="6"/>
  <c r="G29" i="6"/>
  <c r="E29" i="6"/>
  <c r="C29" i="6"/>
  <c r="G27" i="6"/>
  <c r="E27" i="6"/>
  <c r="C27" i="6"/>
  <c r="C25" i="6" s="1"/>
  <c r="G26" i="6"/>
  <c r="E26" i="6"/>
  <c r="E25" i="6" s="1"/>
  <c r="C26" i="6"/>
  <c r="G25" i="6"/>
  <c r="M56" i="5"/>
  <c r="K56" i="5"/>
  <c r="I56" i="5"/>
  <c r="I57" i="7" s="1"/>
  <c r="G56" i="5"/>
  <c r="G57" i="7" s="1"/>
  <c r="E56" i="5"/>
  <c r="C56" i="5"/>
  <c r="M55" i="5"/>
  <c r="K55" i="5"/>
  <c r="I55" i="5"/>
  <c r="I56" i="7" s="1"/>
  <c r="G55" i="5"/>
  <c r="G56" i="7" s="1"/>
  <c r="E55" i="5"/>
  <c r="C55" i="5"/>
  <c r="M54" i="5"/>
  <c r="K54" i="5"/>
  <c r="I54" i="5"/>
  <c r="I55" i="7" s="1"/>
  <c r="G54" i="5"/>
  <c r="G55" i="7" s="1"/>
  <c r="E54" i="5"/>
  <c r="C54" i="5"/>
  <c r="M53" i="5"/>
  <c r="K53" i="5"/>
  <c r="I53" i="5"/>
  <c r="I54" i="7" s="1"/>
  <c r="G53" i="5"/>
  <c r="G54" i="7" s="1"/>
  <c r="E53" i="5"/>
  <c r="C53" i="5"/>
  <c r="M52" i="5"/>
  <c r="K52" i="5"/>
  <c r="I52" i="5"/>
  <c r="I53" i="7" s="1"/>
  <c r="I52" i="7" s="1"/>
  <c r="G52" i="5"/>
  <c r="G53" i="7" s="1"/>
  <c r="G52" i="7" s="1"/>
  <c r="E52" i="5"/>
  <c r="C52" i="5"/>
  <c r="M51" i="5"/>
  <c r="K51" i="5"/>
  <c r="I51" i="5"/>
  <c r="G51" i="5"/>
  <c r="E51" i="5"/>
  <c r="C51" i="5"/>
  <c r="M48" i="5"/>
  <c r="K48" i="5"/>
  <c r="I48" i="5"/>
  <c r="I49" i="7" s="1"/>
  <c r="G48" i="5"/>
  <c r="G49" i="7" s="1"/>
  <c r="E48" i="5"/>
  <c r="C48" i="5"/>
  <c r="M47" i="5"/>
  <c r="K47" i="5"/>
  <c r="I47" i="5"/>
  <c r="I48" i="7" s="1"/>
  <c r="G47" i="5"/>
  <c r="G48" i="7" s="1"/>
  <c r="E47" i="5"/>
  <c r="C47" i="5"/>
  <c r="M46" i="5"/>
  <c r="K46" i="5"/>
  <c r="I46" i="5"/>
  <c r="I47" i="7" s="1"/>
  <c r="G46" i="5"/>
  <c r="G47" i="7" s="1"/>
  <c r="E46" i="5"/>
  <c r="C46" i="5"/>
  <c r="M45" i="5"/>
  <c r="K45" i="5"/>
  <c r="I45" i="5"/>
  <c r="I46" i="7" s="1"/>
  <c r="G45" i="5"/>
  <c r="G46" i="7" s="1"/>
  <c r="E45" i="5"/>
  <c r="C45" i="5"/>
  <c r="M44" i="5"/>
  <c r="K44" i="5"/>
  <c r="I44" i="5"/>
  <c r="I45" i="7" s="1"/>
  <c r="I44" i="7" s="1"/>
  <c r="G44" i="5"/>
  <c r="G45" i="7" s="1"/>
  <c r="G44" i="7" s="1"/>
  <c r="E44" i="5"/>
  <c r="C44" i="5"/>
  <c r="M43" i="5"/>
  <c r="K43" i="5"/>
  <c r="I43" i="5"/>
  <c r="G43" i="5"/>
  <c r="E43" i="5"/>
  <c r="C43" i="5"/>
  <c r="M42" i="5"/>
  <c r="K42" i="5"/>
  <c r="I42" i="5"/>
  <c r="I43" i="7" s="1"/>
  <c r="G42" i="5"/>
  <c r="G43" i="7" s="1"/>
  <c r="E42" i="5"/>
  <c r="C42" i="5"/>
  <c r="M41" i="5"/>
  <c r="K41" i="5"/>
  <c r="I41" i="5"/>
  <c r="I42" i="7" s="1"/>
  <c r="G41" i="5"/>
  <c r="G42" i="7" s="1"/>
  <c r="E41" i="5"/>
  <c r="C41" i="5"/>
  <c r="M40" i="5"/>
  <c r="K40" i="5"/>
  <c r="I40" i="5"/>
  <c r="I41" i="7" s="1"/>
  <c r="I40" i="7" s="1"/>
  <c r="G40" i="5"/>
  <c r="G41" i="7" s="1"/>
  <c r="G40" i="7" s="1"/>
  <c r="E40" i="5"/>
  <c r="C40" i="5"/>
  <c r="M39" i="5"/>
  <c r="K39" i="5"/>
  <c r="I39" i="5"/>
  <c r="G39" i="5"/>
  <c r="E39" i="5"/>
  <c r="C39" i="5"/>
  <c r="M38" i="5"/>
  <c r="K38" i="5"/>
  <c r="I38" i="5"/>
  <c r="I39" i="7" s="1"/>
  <c r="G38" i="5"/>
  <c r="G39" i="7" s="1"/>
  <c r="E38" i="5"/>
  <c r="C38" i="5"/>
  <c r="M37" i="5"/>
  <c r="K37" i="5"/>
  <c r="I37" i="5"/>
  <c r="I38" i="7" s="1"/>
  <c r="G37" i="5"/>
  <c r="G38" i="7" s="1"/>
  <c r="E37" i="5"/>
  <c r="C37" i="5"/>
  <c r="M36" i="5"/>
  <c r="K36" i="5"/>
  <c r="I36" i="5"/>
  <c r="I37" i="7" s="1"/>
  <c r="I36" i="7" s="1"/>
  <c r="G36" i="5"/>
  <c r="G37" i="7" s="1"/>
  <c r="G36" i="7" s="1"/>
  <c r="E36" i="5"/>
  <c r="C36" i="5"/>
  <c r="M35" i="5"/>
  <c r="K35" i="5"/>
  <c r="I35" i="5"/>
  <c r="G35" i="5"/>
  <c r="E35" i="5"/>
  <c r="C35" i="5"/>
  <c r="K34" i="5"/>
  <c r="M34" i="5" s="1"/>
  <c r="G34" i="5"/>
  <c r="G35" i="7" s="1"/>
  <c r="C34" i="5"/>
  <c r="E34" i="5" s="1"/>
  <c r="K33" i="5"/>
  <c r="M33" i="5" s="1"/>
  <c r="G33" i="5"/>
  <c r="G34" i="7" s="1"/>
  <c r="C33" i="5"/>
  <c r="E33" i="5" s="1"/>
  <c r="K32" i="5"/>
  <c r="M32" i="5" s="1"/>
  <c r="G32" i="5"/>
  <c r="G33" i="7" s="1"/>
  <c r="C32" i="5"/>
  <c r="E32" i="5" s="1"/>
  <c r="K30" i="5"/>
  <c r="M30" i="5" s="1"/>
  <c r="G30" i="5"/>
  <c r="G31" i="7" s="1"/>
  <c r="C30" i="5"/>
  <c r="E30" i="5" s="1"/>
  <c r="K29" i="5"/>
  <c r="M29" i="5" s="1"/>
  <c r="G29" i="5"/>
  <c r="G30" i="7" s="1"/>
  <c r="C29" i="5"/>
  <c r="E29" i="5" s="1"/>
  <c r="K28" i="5"/>
  <c r="M28" i="5" s="1"/>
  <c r="G28" i="5"/>
  <c r="G29" i="7" s="1"/>
  <c r="C28" i="5"/>
  <c r="E28" i="5" s="1"/>
  <c r="G27" i="5"/>
  <c r="G28" i="7" s="1"/>
  <c r="K26" i="5"/>
  <c r="M26" i="5" s="1"/>
  <c r="G26" i="5"/>
  <c r="G27" i="7" s="1"/>
  <c r="C26" i="5"/>
  <c r="E26" i="5" s="1"/>
  <c r="M25" i="5"/>
  <c r="K25" i="5"/>
  <c r="I25" i="5"/>
  <c r="I26" i="7" s="1"/>
  <c r="G25" i="5"/>
  <c r="G26" i="7" s="1"/>
  <c r="E25" i="5"/>
  <c r="C25" i="5"/>
  <c r="H48" i="4"/>
  <c r="F48" i="4"/>
  <c r="D48" i="4"/>
  <c r="H47" i="4"/>
  <c r="F47" i="4"/>
  <c r="D47" i="4"/>
  <c r="H46" i="4"/>
  <c r="F46" i="4"/>
  <c r="D46" i="4"/>
  <c r="H45" i="4"/>
  <c r="F45" i="4"/>
  <c r="D45" i="4"/>
  <c r="H44" i="4"/>
  <c r="F44" i="4"/>
  <c r="D44" i="4"/>
  <c r="H43" i="4"/>
  <c r="G43" i="4"/>
  <c r="F43" i="4"/>
  <c r="E43" i="4"/>
  <c r="D43" i="4"/>
  <c r="C43" i="4"/>
  <c r="H42" i="4"/>
  <c r="F42" i="4"/>
  <c r="D42" i="4"/>
  <c r="H40" i="4"/>
  <c r="F40" i="4"/>
  <c r="D40" i="4"/>
  <c r="H39" i="4"/>
  <c r="F39" i="4"/>
  <c r="D39" i="4"/>
  <c r="H38" i="4"/>
  <c r="F38" i="4"/>
  <c r="D38" i="4"/>
  <c r="H37" i="4"/>
  <c r="F37" i="4"/>
  <c r="D37" i="4"/>
  <c r="H36" i="4"/>
  <c r="F36" i="4"/>
  <c r="D36" i="4"/>
  <c r="H35" i="4"/>
  <c r="G35" i="4"/>
  <c r="F35" i="4"/>
  <c r="E35" i="4"/>
  <c r="D35" i="4"/>
  <c r="C35" i="4"/>
  <c r="H34" i="4"/>
  <c r="F34" i="4"/>
  <c r="D34" i="4"/>
  <c r="H33" i="4"/>
  <c r="F33" i="4"/>
  <c r="F31" i="4" s="1"/>
  <c r="D33" i="4"/>
  <c r="H32" i="4"/>
  <c r="H31" i="4" s="1"/>
  <c r="F32" i="4"/>
  <c r="D32" i="4"/>
  <c r="D31" i="4" s="1"/>
  <c r="G31" i="4"/>
  <c r="E31" i="4"/>
  <c r="C31" i="4"/>
  <c r="H30" i="4"/>
  <c r="F30" i="4"/>
  <c r="D30" i="4"/>
  <c r="H29" i="4"/>
  <c r="F29" i="4"/>
  <c r="F27" i="4" s="1"/>
  <c r="D29" i="4"/>
  <c r="H28" i="4"/>
  <c r="H27" i="4" s="1"/>
  <c r="F28" i="4"/>
  <c r="D28" i="4"/>
  <c r="D27" i="4" s="1"/>
  <c r="G27" i="4"/>
  <c r="E27" i="4"/>
  <c r="C27" i="4"/>
  <c r="H26" i="4"/>
  <c r="F26" i="4"/>
  <c r="D26" i="4"/>
  <c r="H25" i="4"/>
  <c r="F25" i="4"/>
  <c r="D25" i="4"/>
  <c r="H24" i="4"/>
  <c r="F24" i="4"/>
  <c r="D24" i="4"/>
  <c r="D23" i="4" s="1"/>
  <c r="G23" i="4"/>
  <c r="G20" i="4" s="1"/>
  <c r="G41" i="4" s="1"/>
  <c r="G18" i="4" s="1"/>
  <c r="H18" i="4" s="1"/>
  <c r="E23" i="4"/>
  <c r="C23" i="4"/>
  <c r="H22" i="4"/>
  <c r="F22" i="4"/>
  <c r="D22" i="4"/>
  <c r="H21" i="4"/>
  <c r="F21" i="4"/>
  <c r="D21" i="4"/>
  <c r="N48" i="3"/>
  <c r="L48" i="3"/>
  <c r="J48" i="3"/>
  <c r="H48" i="3"/>
  <c r="F48" i="3"/>
  <c r="D48" i="3"/>
  <c r="N47" i="3"/>
  <c r="L47" i="3"/>
  <c r="J47" i="3"/>
  <c r="H47" i="3"/>
  <c r="F47" i="3"/>
  <c r="D47" i="3"/>
  <c r="N46" i="3"/>
  <c r="L46" i="3"/>
  <c r="J46" i="3"/>
  <c r="H46" i="3"/>
  <c r="F46" i="3"/>
  <c r="D46" i="3"/>
  <c r="N45" i="3"/>
  <c r="L45" i="3"/>
  <c r="J45" i="3"/>
  <c r="H45" i="3"/>
  <c r="F45" i="3"/>
  <c r="D45" i="3"/>
  <c r="N44" i="3"/>
  <c r="L44" i="3"/>
  <c r="J44" i="3"/>
  <c r="H44" i="3"/>
  <c r="F44" i="3"/>
  <c r="D44" i="3"/>
  <c r="N43" i="3"/>
  <c r="M43" i="3"/>
  <c r="L43" i="3"/>
  <c r="K43" i="3"/>
  <c r="J43" i="3"/>
  <c r="I43" i="3"/>
  <c r="H43" i="3"/>
  <c r="G43" i="3"/>
  <c r="F43" i="3"/>
  <c r="E43" i="3"/>
  <c r="D43" i="3"/>
  <c r="C43" i="3"/>
  <c r="N42" i="3"/>
  <c r="L42" i="3"/>
  <c r="J42" i="3"/>
  <c r="H42" i="3"/>
  <c r="F42" i="3"/>
  <c r="D42" i="3"/>
  <c r="N40" i="3"/>
  <c r="L40" i="3"/>
  <c r="J40" i="3"/>
  <c r="H40" i="3"/>
  <c r="F40" i="3"/>
  <c r="D40" i="3"/>
  <c r="N39" i="3"/>
  <c r="L39" i="3"/>
  <c r="J39" i="3"/>
  <c r="H39" i="3"/>
  <c r="F39" i="3"/>
  <c r="D39" i="3"/>
  <c r="N38" i="3"/>
  <c r="L38" i="3"/>
  <c r="J38" i="3"/>
  <c r="H38" i="3"/>
  <c r="F38" i="3"/>
  <c r="D38" i="3"/>
  <c r="N37" i="3"/>
  <c r="L37" i="3"/>
  <c r="J37" i="3"/>
  <c r="H37" i="3"/>
  <c r="F37" i="3"/>
  <c r="D37" i="3"/>
  <c r="N36" i="3"/>
  <c r="L36" i="3"/>
  <c r="L35" i="3" s="1"/>
  <c r="J36" i="3"/>
  <c r="H36" i="3"/>
  <c r="H35" i="3" s="1"/>
  <c r="F36" i="3"/>
  <c r="D36" i="3"/>
  <c r="D35" i="3" s="1"/>
  <c r="N35" i="3"/>
  <c r="M35" i="3"/>
  <c r="K35" i="3"/>
  <c r="J35" i="3"/>
  <c r="I35" i="3"/>
  <c r="G35" i="3"/>
  <c r="F35" i="3"/>
  <c r="E35" i="3"/>
  <c r="C35" i="3"/>
  <c r="N34" i="3"/>
  <c r="L34" i="3"/>
  <c r="J34" i="3"/>
  <c r="H34" i="3"/>
  <c r="F34" i="3"/>
  <c r="D34" i="3"/>
  <c r="N33" i="3"/>
  <c r="L33" i="3"/>
  <c r="J33" i="3"/>
  <c r="H33" i="3"/>
  <c r="F33" i="3"/>
  <c r="D33" i="3"/>
  <c r="N32" i="3"/>
  <c r="L32" i="3"/>
  <c r="L31" i="3" s="1"/>
  <c r="J32" i="3"/>
  <c r="H32" i="3"/>
  <c r="H31" i="3" s="1"/>
  <c r="F32" i="3"/>
  <c r="D32" i="3"/>
  <c r="D31" i="3" s="1"/>
  <c r="N31" i="3"/>
  <c r="M31" i="3"/>
  <c r="K31" i="3"/>
  <c r="J31" i="3"/>
  <c r="I31" i="3"/>
  <c r="G31" i="3"/>
  <c r="F31" i="3"/>
  <c r="E31" i="3"/>
  <c r="C31" i="3"/>
  <c r="N30" i="3"/>
  <c r="L30" i="3"/>
  <c r="J30" i="3"/>
  <c r="H30" i="3"/>
  <c r="F30" i="3"/>
  <c r="D30" i="3"/>
  <c r="N29" i="3"/>
  <c r="L29" i="3"/>
  <c r="J29" i="3"/>
  <c r="H29" i="3"/>
  <c r="F29" i="3"/>
  <c r="D29" i="3"/>
  <c r="N28" i="3"/>
  <c r="L28" i="3"/>
  <c r="L27" i="3" s="1"/>
  <c r="J28" i="3"/>
  <c r="H28" i="3"/>
  <c r="H27" i="3" s="1"/>
  <c r="F28" i="3"/>
  <c r="D28" i="3"/>
  <c r="D27" i="3" s="1"/>
  <c r="N27" i="3"/>
  <c r="M27" i="3"/>
  <c r="K27" i="3"/>
  <c r="K20" i="3" s="1"/>
  <c r="K41" i="3" s="1"/>
  <c r="K18" i="3" s="1"/>
  <c r="L18" i="3" s="1"/>
  <c r="J27" i="3"/>
  <c r="I27" i="3"/>
  <c r="I20" i="3" s="1"/>
  <c r="I41" i="3" s="1"/>
  <c r="I18" i="3" s="1"/>
  <c r="J18" i="3" s="1"/>
  <c r="J21" i="5" s="1"/>
  <c r="J22" i="7" s="1"/>
  <c r="G27" i="3"/>
  <c r="F27" i="3"/>
  <c r="E27" i="3"/>
  <c r="C27" i="3"/>
  <c r="C20" i="3" s="1"/>
  <c r="C41" i="3" s="1"/>
  <c r="C18" i="3" s="1"/>
  <c r="D18" i="3" s="1"/>
  <c r="N26" i="3"/>
  <c r="L26" i="3"/>
  <c r="J26" i="3"/>
  <c r="H26" i="3"/>
  <c r="F26" i="3"/>
  <c r="D26" i="3"/>
  <c r="N25" i="3"/>
  <c r="L25" i="3"/>
  <c r="J25" i="3"/>
  <c r="H25" i="3"/>
  <c r="F25" i="3"/>
  <c r="D25" i="3"/>
  <c r="N24" i="3"/>
  <c r="L24" i="3"/>
  <c r="J24" i="3"/>
  <c r="H24" i="3"/>
  <c r="F24" i="3"/>
  <c r="D24" i="3"/>
  <c r="N23" i="3"/>
  <c r="L23" i="3"/>
  <c r="J23" i="3"/>
  <c r="H23" i="3"/>
  <c r="F23" i="3"/>
  <c r="D23" i="3"/>
  <c r="N22" i="3"/>
  <c r="L22" i="3"/>
  <c r="J22" i="3"/>
  <c r="H22" i="3"/>
  <c r="F22" i="3"/>
  <c r="D22" i="3"/>
  <c r="N21" i="3"/>
  <c r="L21" i="3"/>
  <c r="J21" i="3"/>
  <c r="H21" i="3"/>
  <c r="F21" i="3"/>
  <c r="D21" i="3"/>
  <c r="N20" i="3"/>
  <c r="N41" i="3" s="1"/>
  <c r="M20" i="3"/>
  <c r="M41" i="3" s="1"/>
  <c r="M18" i="3" s="1"/>
  <c r="N18" i="3" s="1"/>
  <c r="J20" i="3"/>
  <c r="J41" i="3" s="1"/>
  <c r="G20" i="3"/>
  <c r="G41" i="3" s="1"/>
  <c r="G18" i="3" s="1"/>
  <c r="H18" i="3" s="1"/>
  <c r="H21" i="5" s="1"/>
  <c r="H22" i="7" s="1"/>
  <c r="F20" i="3"/>
  <c r="F41" i="3" s="1"/>
  <c r="E20" i="3"/>
  <c r="E41" i="3" s="1"/>
  <c r="E18" i="3" s="1"/>
  <c r="F18" i="3" s="1"/>
  <c r="H53" i="2"/>
  <c r="F53" i="2"/>
  <c r="D53" i="2"/>
  <c r="H52" i="2"/>
  <c r="F52" i="2"/>
  <c r="D52" i="2"/>
  <c r="H51" i="2"/>
  <c r="F51" i="2"/>
  <c r="D51" i="2"/>
  <c r="H50" i="2"/>
  <c r="F50" i="2"/>
  <c r="D50" i="2"/>
  <c r="H49" i="2"/>
  <c r="F49" i="2"/>
  <c r="D49" i="2"/>
  <c r="H48" i="2"/>
  <c r="G48" i="2"/>
  <c r="F48" i="2"/>
  <c r="E48" i="2"/>
  <c r="D48" i="2"/>
  <c r="C48" i="2"/>
  <c r="H45" i="2"/>
  <c r="F45" i="2"/>
  <c r="D45" i="2"/>
  <c r="H44" i="2"/>
  <c r="F44" i="2"/>
  <c r="D44" i="2"/>
  <c r="F43" i="2"/>
  <c r="D43" i="2"/>
  <c r="F42" i="2"/>
  <c r="D42" i="2"/>
  <c r="F41" i="2"/>
  <c r="D41" i="2"/>
  <c r="G40" i="2"/>
  <c r="E40" i="2"/>
  <c r="C40" i="2"/>
  <c r="H39" i="2"/>
  <c r="F39" i="2"/>
  <c r="D39" i="2"/>
  <c r="H38" i="2"/>
  <c r="F38" i="2"/>
  <c r="D38" i="2"/>
  <c r="H37" i="2"/>
  <c r="H36" i="2" s="1"/>
  <c r="F37" i="2"/>
  <c r="D37" i="2"/>
  <c r="D36" i="2" s="1"/>
  <c r="G36" i="2"/>
  <c r="F36" i="2"/>
  <c r="E36" i="2"/>
  <c r="C36" i="2"/>
  <c r="H35" i="2"/>
  <c r="F35" i="2"/>
  <c r="D35" i="2"/>
  <c r="H34" i="2"/>
  <c r="F34" i="2"/>
  <c r="D34" i="2"/>
  <c r="H33" i="2"/>
  <c r="F33" i="2"/>
  <c r="D33" i="2"/>
  <c r="H32" i="2"/>
  <c r="G32" i="2"/>
  <c r="F32" i="2"/>
  <c r="E32" i="2"/>
  <c r="D32" i="2"/>
  <c r="C32" i="2"/>
  <c r="H31" i="2"/>
  <c r="F31" i="2"/>
  <c r="D31" i="2"/>
  <c r="H30" i="2"/>
  <c r="F30" i="2"/>
  <c r="D30" i="2"/>
  <c r="H29" i="2"/>
  <c r="H28" i="2" s="1"/>
  <c r="H20" i="2" s="1"/>
  <c r="H46" i="2" s="1"/>
  <c r="F29" i="2"/>
  <c r="D29" i="2"/>
  <c r="D28" i="2" s="1"/>
  <c r="D20" i="2" s="1"/>
  <c r="D46" i="2" s="1"/>
  <c r="G28" i="2"/>
  <c r="F28" i="2"/>
  <c r="E28" i="2"/>
  <c r="C28" i="2"/>
  <c r="H27" i="2"/>
  <c r="F27" i="2"/>
  <c r="D27" i="2"/>
  <c r="H25" i="2"/>
  <c r="F25" i="2"/>
  <c r="D25" i="2"/>
  <c r="H24" i="2"/>
  <c r="F24" i="2"/>
  <c r="D24" i="2"/>
  <c r="H23" i="2"/>
  <c r="F23" i="2"/>
  <c r="D23" i="2"/>
  <c r="H22" i="2"/>
  <c r="F22" i="2"/>
  <c r="D22" i="2"/>
  <c r="H21" i="2"/>
  <c r="G21" i="2"/>
  <c r="F21" i="2"/>
  <c r="E21" i="2"/>
  <c r="D21" i="2"/>
  <c r="C21" i="2"/>
  <c r="G20" i="2"/>
  <c r="G46" i="2" s="1"/>
  <c r="G18" i="2" s="1"/>
  <c r="H18" i="2" s="1"/>
  <c r="F20" i="2"/>
  <c r="F46" i="2" s="1"/>
  <c r="E20" i="2"/>
  <c r="E46" i="2" s="1"/>
  <c r="E18" i="2" s="1"/>
  <c r="F18" i="2" s="1"/>
  <c r="C20" i="2"/>
  <c r="C46" i="2" s="1"/>
  <c r="C18" i="2" s="1"/>
  <c r="D18" i="2" s="1"/>
  <c r="H52" i="1"/>
  <c r="F52" i="1"/>
  <c r="D52" i="1"/>
  <c r="H51" i="1"/>
  <c r="F51" i="1"/>
  <c r="D51" i="1"/>
  <c r="H50" i="1"/>
  <c r="F50" i="1"/>
  <c r="D50" i="1"/>
  <c r="H49" i="1"/>
  <c r="F49" i="1"/>
  <c r="D49" i="1"/>
  <c r="H48" i="1"/>
  <c r="F48" i="1"/>
  <c r="D48" i="1"/>
  <c r="H47" i="1"/>
  <c r="G47" i="1"/>
  <c r="F47" i="1"/>
  <c r="E47" i="1"/>
  <c r="D47" i="1"/>
  <c r="C47" i="1"/>
  <c r="H46" i="1"/>
  <c r="H44" i="1"/>
  <c r="F44" i="1"/>
  <c r="D44" i="1"/>
  <c r="H43" i="1"/>
  <c r="F43" i="1"/>
  <c r="D43" i="1"/>
  <c r="H42" i="1"/>
  <c r="F42" i="1"/>
  <c r="D42" i="1"/>
  <c r="H41" i="1"/>
  <c r="F41" i="1"/>
  <c r="D41" i="1"/>
  <c r="H40" i="1"/>
  <c r="F40" i="1"/>
  <c r="D40" i="1"/>
  <c r="H39" i="1"/>
  <c r="G39" i="1"/>
  <c r="F39" i="1"/>
  <c r="E39" i="1"/>
  <c r="D39" i="1"/>
  <c r="C39" i="1"/>
  <c r="H38" i="1"/>
  <c r="F38" i="1"/>
  <c r="D38" i="1"/>
  <c r="H37" i="1"/>
  <c r="F37" i="1"/>
  <c r="D37" i="1"/>
  <c r="H36" i="1"/>
  <c r="F36" i="1"/>
  <c r="D36" i="1"/>
  <c r="H35" i="1"/>
  <c r="G35" i="1"/>
  <c r="F35" i="1"/>
  <c r="E35" i="1"/>
  <c r="D35" i="1"/>
  <c r="C35" i="1"/>
  <c r="H34" i="1"/>
  <c r="F34" i="1"/>
  <c r="D34" i="1"/>
  <c r="H33" i="1"/>
  <c r="F33" i="1"/>
  <c r="D33" i="1"/>
  <c r="H32" i="1"/>
  <c r="F32" i="1"/>
  <c r="D32" i="1"/>
  <c r="H31" i="1"/>
  <c r="G31" i="1"/>
  <c r="F31" i="1"/>
  <c r="E31" i="1"/>
  <c r="D31" i="1"/>
  <c r="C31" i="1"/>
  <c r="H30" i="1"/>
  <c r="F30" i="1"/>
  <c r="D30" i="1"/>
  <c r="H29" i="1"/>
  <c r="F29" i="1"/>
  <c r="D29" i="1"/>
  <c r="H28" i="1"/>
  <c r="H27" i="1" s="1"/>
  <c r="H19" i="1" s="1"/>
  <c r="H45" i="1" s="1"/>
  <c r="F28" i="1"/>
  <c r="D28" i="1"/>
  <c r="D27" i="1" s="1"/>
  <c r="D19" i="1" s="1"/>
  <c r="D45" i="1" s="1"/>
  <c r="G27" i="1"/>
  <c r="F27" i="1"/>
  <c r="E27" i="1"/>
  <c r="C27" i="1"/>
  <c r="H26" i="1"/>
  <c r="F26" i="1"/>
  <c r="D26" i="1"/>
  <c r="H25" i="1"/>
  <c r="F25" i="1"/>
  <c r="D25" i="1"/>
  <c r="H24" i="1"/>
  <c r="F24" i="1"/>
  <c r="D24" i="1"/>
  <c r="H23" i="1"/>
  <c r="F23" i="1"/>
  <c r="H27" i="5" s="1"/>
  <c r="H28" i="7" s="1"/>
  <c r="D23" i="1"/>
  <c r="H22" i="1"/>
  <c r="F22" i="1"/>
  <c r="D22" i="1"/>
  <c r="H21" i="1"/>
  <c r="F21" i="1"/>
  <c r="D21" i="1"/>
  <c r="H20" i="1"/>
  <c r="G20" i="1"/>
  <c r="F20" i="1"/>
  <c r="E20" i="1"/>
  <c r="D20" i="1"/>
  <c r="C20" i="1"/>
  <c r="G19" i="1"/>
  <c r="G45" i="1" s="1"/>
  <c r="G17" i="1" s="1"/>
  <c r="H17" i="1" s="1"/>
  <c r="F19" i="1"/>
  <c r="F45" i="1" s="1"/>
  <c r="E19" i="1"/>
  <c r="E45" i="1" s="1"/>
  <c r="E17" i="1" s="1"/>
  <c r="F17" i="1" s="1"/>
  <c r="C19" i="1"/>
  <c r="C45" i="1" s="1"/>
  <c r="C17" i="1" s="1"/>
  <c r="D17" i="1" s="1"/>
  <c r="G25" i="8" l="1"/>
  <c r="E52" i="8"/>
  <c r="M36" i="7"/>
  <c r="D20" i="3"/>
  <c r="D41" i="3" s="1"/>
  <c r="H20" i="3"/>
  <c r="H41" i="3" s="1"/>
  <c r="L20" i="3"/>
  <c r="L41" i="3" s="1"/>
  <c r="E25" i="8"/>
  <c r="C25" i="8"/>
  <c r="C36" i="8"/>
  <c r="G36" i="8"/>
  <c r="E36" i="8"/>
  <c r="C44" i="8"/>
  <c r="G44" i="8"/>
  <c r="E44" i="8"/>
  <c r="C24" i="7"/>
  <c r="C50" i="7" s="1"/>
  <c r="C58" i="7" s="1"/>
  <c r="C24" i="5"/>
  <c r="G25" i="7"/>
  <c r="K24" i="5"/>
  <c r="E24" i="5"/>
  <c r="M24" i="5"/>
  <c r="K25" i="7"/>
  <c r="E52" i="6"/>
  <c r="K24" i="7"/>
  <c r="K50" i="7" s="1"/>
  <c r="K58" i="7" s="1"/>
  <c r="C36" i="6"/>
  <c r="G36" i="6"/>
  <c r="G24" i="6" s="1"/>
  <c r="C44" i="6"/>
  <c r="G44" i="6"/>
  <c r="E31" i="5"/>
  <c r="M31" i="5"/>
  <c r="M25" i="7"/>
  <c r="E25" i="7"/>
  <c r="E24" i="7" s="1"/>
  <c r="E50" i="7" s="1"/>
  <c r="E58" i="7" s="1"/>
  <c r="G24" i="5"/>
  <c r="G31" i="5"/>
  <c r="C31" i="5"/>
  <c r="C23" i="5" s="1"/>
  <c r="C49" i="5" s="1"/>
  <c r="C57" i="5" s="1"/>
  <c r="K31" i="5"/>
  <c r="E20" i="4"/>
  <c r="E41" i="4" s="1"/>
  <c r="E18" i="4" s="1"/>
  <c r="F18" i="4" s="1"/>
  <c r="D20" i="4"/>
  <c r="D41" i="4" s="1"/>
  <c r="C20" i="4"/>
  <c r="C41" i="4" s="1"/>
  <c r="C18" i="4" s="1"/>
  <c r="D18" i="4" s="1"/>
  <c r="E32" i="6"/>
  <c r="C32" i="6"/>
  <c r="C24" i="6" s="1"/>
  <c r="E40" i="6"/>
  <c r="C40" i="6"/>
  <c r="H23" i="4"/>
  <c r="H20" i="4" s="1"/>
  <c r="H41" i="4" s="1"/>
  <c r="F23" i="4"/>
  <c r="F20" i="4" s="1"/>
  <c r="F41" i="4" s="1"/>
  <c r="E36" i="6"/>
  <c r="E44" i="6"/>
  <c r="C52" i="6"/>
  <c r="G52" i="6"/>
  <c r="G32" i="8"/>
  <c r="E32" i="8"/>
  <c r="E24" i="8" s="1"/>
  <c r="C40" i="8"/>
  <c r="G40" i="8"/>
  <c r="E40" i="8"/>
  <c r="C24" i="8"/>
  <c r="C52" i="8"/>
  <c r="G52" i="8"/>
  <c r="D20" i="8"/>
  <c r="D20" i="7"/>
  <c r="F20" i="7"/>
  <c r="D20" i="6"/>
  <c r="F19" i="5"/>
  <c r="D19" i="5"/>
  <c r="D21" i="8"/>
  <c r="D21" i="7"/>
  <c r="D21" i="6"/>
  <c r="F21" i="7"/>
  <c r="F20" i="5"/>
  <c r="D20" i="5"/>
  <c r="D22" i="7"/>
  <c r="D21" i="5"/>
  <c r="F22" i="7"/>
  <c r="F21" i="5"/>
  <c r="L22" i="7"/>
  <c r="L21" i="5"/>
  <c r="N22" i="7"/>
  <c r="N21" i="5"/>
  <c r="D22" i="8"/>
  <c r="D22" i="6"/>
  <c r="H22" i="8"/>
  <c r="H22" i="6"/>
  <c r="F20" i="8"/>
  <c r="F20" i="6"/>
  <c r="J19" i="5"/>
  <c r="H19" i="5"/>
  <c r="H20" i="8"/>
  <c r="L20" i="7"/>
  <c r="N20" i="7"/>
  <c r="H20" i="6"/>
  <c r="N19" i="5"/>
  <c r="L19" i="5"/>
  <c r="F21" i="8"/>
  <c r="F21" i="6"/>
  <c r="J20" i="5"/>
  <c r="J21" i="7" s="1"/>
  <c r="H20" i="5"/>
  <c r="H21" i="7" s="1"/>
  <c r="H21" i="8"/>
  <c r="L21" i="7"/>
  <c r="H21" i="6"/>
  <c r="N21" i="7"/>
  <c r="N20" i="5"/>
  <c r="L20" i="5"/>
  <c r="F22" i="8"/>
  <c r="F22" i="6"/>
  <c r="F26" i="8"/>
  <c r="F26" i="6"/>
  <c r="H25" i="5"/>
  <c r="D27" i="8"/>
  <c r="D27" i="7"/>
  <c r="F27" i="7" s="1"/>
  <c r="D27" i="6"/>
  <c r="D26" i="5"/>
  <c r="F26" i="5" s="1"/>
  <c r="H27" i="8"/>
  <c r="L27" i="7"/>
  <c r="N27" i="7" s="1"/>
  <c r="H27" i="6"/>
  <c r="L26" i="5"/>
  <c r="N26" i="5" s="1"/>
  <c r="D29" i="8"/>
  <c r="D29" i="7"/>
  <c r="F29" i="7" s="1"/>
  <c r="D29" i="6"/>
  <c r="D28" i="5"/>
  <c r="F28" i="5" s="1"/>
  <c r="H29" i="8"/>
  <c r="L29" i="7"/>
  <c r="N29" i="7" s="1"/>
  <c r="H29" i="6"/>
  <c r="L28" i="5"/>
  <c r="N28" i="5" s="1"/>
  <c r="F30" i="8"/>
  <c r="F30" i="6"/>
  <c r="H29" i="5"/>
  <c r="D31" i="8"/>
  <c r="D31" i="7"/>
  <c r="F31" i="7" s="1"/>
  <c r="D31" i="6"/>
  <c r="D30" i="5"/>
  <c r="F30" i="5" s="1"/>
  <c r="H31" i="8"/>
  <c r="L31" i="7"/>
  <c r="N31" i="7" s="1"/>
  <c r="H31" i="6"/>
  <c r="L30" i="5"/>
  <c r="N30" i="5" s="1"/>
  <c r="F33" i="8"/>
  <c r="F33" i="6"/>
  <c r="H32" i="5"/>
  <c r="D34" i="8"/>
  <c r="D34" i="7"/>
  <c r="F34" i="7" s="1"/>
  <c r="D34" i="6"/>
  <c r="D33" i="5"/>
  <c r="F33" i="5" s="1"/>
  <c r="H34" i="8"/>
  <c r="L34" i="7"/>
  <c r="N34" i="7" s="1"/>
  <c r="H34" i="6"/>
  <c r="L33" i="5"/>
  <c r="N33" i="5" s="1"/>
  <c r="F35" i="8"/>
  <c r="F35" i="6"/>
  <c r="H34" i="5"/>
  <c r="D37" i="8"/>
  <c r="F37" i="7"/>
  <c r="D37" i="7"/>
  <c r="D37" i="6"/>
  <c r="F36" i="5"/>
  <c r="D36" i="5"/>
  <c r="H37" i="8"/>
  <c r="N37" i="7"/>
  <c r="L37" i="7"/>
  <c r="H37" i="6"/>
  <c r="N36" i="5"/>
  <c r="L36" i="5"/>
  <c r="F38" i="8"/>
  <c r="F38" i="6"/>
  <c r="J37" i="5"/>
  <c r="J38" i="7" s="1"/>
  <c r="H37" i="5"/>
  <c r="H38" i="7" s="1"/>
  <c r="D39" i="8"/>
  <c r="F39" i="7"/>
  <c r="D39" i="7"/>
  <c r="D39" i="6"/>
  <c r="F38" i="5"/>
  <c r="D38" i="5"/>
  <c r="H39" i="8"/>
  <c r="N39" i="7"/>
  <c r="L39" i="7"/>
  <c r="H39" i="6"/>
  <c r="N38" i="5"/>
  <c r="L38" i="5"/>
  <c r="F41" i="8"/>
  <c r="F41" i="6"/>
  <c r="J40" i="5"/>
  <c r="H40" i="5"/>
  <c r="D42" i="8"/>
  <c r="F42" i="7"/>
  <c r="D42" i="7"/>
  <c r="D42" i="6"/>
  <c r="F41" i="5"/>
  <c r="D41" i="5"/>
  <c r="H42" i="8"/>
  <c r="N42" i="7"/>
  <c r="L42" i="7"/>
  <c r="H42" i="6"/>
  <c r="N41" i="5"/>
  <c r="L41" i="5"/>
  <c r="F43" i="8"/>
  <c r="F43" i="6"/>
  <c r="J42" i="5"/>
  <c r="J43" i="7" s="1"/>
  <c r="H42" i="5"/>
  <c r="H43" i="7" s="1"/>
  <c r="D45" i="8"/>
  <c r="F45" i="7"/>
  <c r="D45" i="7"/>
  <c r="D45" i="6"/>
  <c r="F44" i="5"/>
  <c r="D44" i="5"/>
  <c r="H45" i="8"/>
  <c r="N45" i="7"/>
  <c r="L45" i="7"/>
  <c r="H45" i="6"/>
  <c r="N44" i="5"/>
  <c r="L44" i="5"/>
  <c r="F46" i="8"/>
  <c r="F46" i="6"/>
  <c r="J45" i="5"/>
  <c r="J46" i="7" s="1"/>
  <c r="H45" i="5"/>
  <c r="H46" i="7" s="1"/>
  <c r="D47" i="8"/>
  <c r="F47" i="7"/>
  <c r="D47" i="7"/>
  <c r="D47" i="6"/>
  <c r="F46" i="5"/>
  <c r="D46" i="5"/>
  <c r="H47" i="8"/>
  <c r="N47" i="7"/>
  <c r="L47" i="7"/>
  <c r="H47" i="6"/>
  <c r="N46" i="5"/>
  <c r="L46" i="5"/>
  <c r="F48" i="8"/>
  <c r="F48" i="6"/>
  <c r="J47" i="5"/>
  <c r="J48" i="7" s="1"/>
  <c r="H47" i="5"/>
  <c r="H48" i="7" s="1"/>
  <c r="D49" i="8"/>
  <c r="F49" i="7"/>
  <c r="D49" i="7"/>
  <c r="D49" i="6"/>
  <c r="F48" i="5"/>
  <c r="D48" i="5"/>
  <c r="H49" i="8"/>
  <c r="N49" i="7"/>
  <c r="L49" i="7"/>
  <c r="H49" i="6"/>
  <c r="N48" i="5"/>
  <c r="L48" i="5"/>
  <c r="J48" i="5"/>
  <c r="J49" i="7" s="1"/>
  <c r="D53" i="8"/>
  <c r="F53" i="7"/>
  <c r="D53" i="7"/>
  <c r="D53" i="6"/>
  <c r="F52" i="5"/>
  <c r="D52" i="5"/>
  <c r="H53" i="8"/>
  <c r="N53" i="7"/>
  <c r="L53" i="7"/>
  <c r="H53" i="6"/>
  <c r="N52" i="5"/>
  <c r="L52" i="5"/>
  <c r="F54" i="8"/>
  <c r="F54" i="6"/>
  <c r="J53" i="5"/>
  <c r="J54" i="7" s="1"/>
  <c r="H53" i="5"/>
  <c r="H54" i="7" s="1"/>
  <c r="D55" i="8"/>
  <c r="F55" i="7"/>
  <c r="D55" i="7"/>
  <c r="D55" i="6"/>
  <c r="F54" i="5"/>
  <c r="D54" i="5"/>
  <c r="H55" i="8"/>
  <c r="N55" i="7"/>
  <c r="L55" i="7"/>
  <c r="H55" i="6"/>
  <c r="N54" i="5"/>
  <c r="L54" i="5"/>
  <c r="F56" i="8"/>
  <c r="F56" i="6"/>
  <c r="J55" i="5"/>
  <c r="J56" i="7" s="1"/>
  <c r="H55" i="5"/>
  <c r="H56" i="7" s="1"/>
  <c r="D57" i="8"/>
  <c r="F57" i="7"/>
  <c r="D57" i="7"/>
  <c r="D57" i="6"/>
  <c r="F56" i="5"/>
  <c r="D56" i="5"/>
  <c r="H57" i="8"/>
  <c r="N57" i="7"/>
  <c r="L57" i="7"/>
  <c r="H57" i="6"/>
  <c r="N56" i="5"/>
  <c r="L56" i="5"/>
  <c r="D26" i="8"/>
  <c r="F26" i="7"/>
  <c r="D26" i="7"/>
  <c r="D26" i="6"/>
  <c r="F25" i="5"/>
  <c r="D25" i="5"/>
  <c r="H26" i="8"/>
  <c r="N26" i="7"/>
  <c r="L26" i="7"/>
  <c r="H26" i="6"/>
  <c r="N25" i="5"/>
  <c r="L25" i="5"/>
  <c r="F27" i="8"/>
  <c r="F27" i="6"/>
  <c r="H26" i="5"/>
  <c r="F29" i="8"/>
  <c r="F29" i="6"/>
  <c r="H28" i="5"/>
  <c r="D30" i="8"/>
  <c r="D30" i="7"/>
  <c r="F30" i="7" s="1"/>
  <c r="D30" i="6"/>
  <c r="D29" i="5"/>
  <c r="F29" i="5" s="1"/>
  <c r="H30" i="8"/>
  <c r="L30" i="7"/>
  <c r="N30" i="7" s="1"/>
  <c r="H30" i="6"/>
  <c r="L29" i="5"/>
  <c r="N29" i="5" s="1"/>
  <c r="F31" i="8"/>
  <c r="F31" i="6"/>
  <c r="H30" i="5"/>
  <c r="D33" i="8"/>
  <c r="D33" i="7"/>
  <c r="D33" i="6"/>
  <c r="D32" i="5"/>
  <c r="H33" i="8"/>
  <c r="L33" i="7"/>
  <c r="H33" i="6"/>
  <c r="L32" i="5"/>
  <c r="F34" i="8"/>
  <c r="F34" i="6"/>
  <c r="H33" i="5"/>
  <c r="D35" i="8"/>
  <c r="D35" i="7"/>
  <c r="F35" i="7" s="1"/>
  <c r="D35" i="6"/>
  <c r="D34" i="5"/>
  <c r="F34" i="5" s="1"/>
  <c r="H35" i="8"/>
  <c r="L35" i="7"/>
  <c r="N35" i="7" s="1"/>
  <c r="H35" i="6"/>
  <c r="L34" i="5"/>
  <c r="N34" i="5" s="1"/>
  <c r="F37" i="8"/>
  <c r="F37" i="6"/>
  <c r="J36" i="5"/>
  <c r="H36" i="5"/>
  <c r="D38" i="8"/>
  <c r="F38" i="7"/>
  <c r="D38" i="7"/>
  <c r="D38" i="6"/>
  <c r="F37" i="5"/>
  <c r="D37" i="5"/>
  <c r="H38" i="8"/>
  <c r="N38" i="7"/>
  <c r="L38" i="7"/>
  <c r="H38" i="6"/>
  <c r="N37" i="5"/>
  <c r="L37" i="5"/>
  <c r="F39" i="8"/>
  <c r="F39" i="6"/>
  <c r="J38" i="5"/>
  <c r="J39" i="7" s="1"/>
  <c r="H38" i="5"/>
  <c r="H39" i="7" s="1"/>
  <c r="D41" i="8"/>
  <c r="F41" i="7"/>
  <c r="D41" i="7"/>
  <c r="D41" i="6"/>
  <c r="F40" i="5"/>
  <c r="D40" i="5"/>
  <c r="H41" i="8"/>
  <c r="N41" i="7"/>
  <c r="L41" i="7"/>
  <c r="H41" i="6"/>
  <c r="N40" i="5"/>
  <c r="L40" i="5"/>
  <c r="F42" i="8"/>
  <c r="F42" i="6"/>
  <c r="J41" i="5"/>
  <c r="J42" i="7" s="1"/>
  <c r="H41" i="5"/>
  <c r="H42" i="7" s="1"/>
  <c r="D43" i="8"/>
  <c r="F43" i="7"/>
  <c r="D43" i="7"/>
  <c r="D43" i="6"/>
  <c r="F42" i="5"/>
  <c r="D42" i="5"/>
  <c r="H43" i="8"/>
  <c r="N43" i="7"/>
  <c r="L43" i="7"/>
  <c r="H43" i="6"/>
  <c r="N42" i="5"/>
  <c r="L42" i="5"/>
  <c r="F45" i="8"/>
  <c r="F45" i="6"/>
  <c r="J44" i="5"/>
  <c r="H44" i="5"/>
  <c r="D46" i="8"/>
  <c r="F46" i="7"/>
  <c r="D46" i="7"/>
  <c r="D46" i="6"/>
  <c r="F45" i="5"/>
  <c r="D45" i="5"/>
  <c r="H46" i="8"/>
  <c r="N46" i="7"/>
  <c r="L46" i="7"/>
  <c r="H46" i="6"/>
  <c r="N45" i="5"/>
  <c r="L45" i="5"/>
  <c r="F47" i="8"/>
  <c r="F47" i="6"/>
  <c r="J46" i="5"/>
  <c r="J47" i="7" s="1"/>
  <c r="H46" i="5"/>
  <c r="H47" i="7" s="1"/>
  <c r="D48" i="8"/>
  <c r="F48" i="7"/>
  <c r="D48" i="7"/>
  <c r="D48" i="6"/>
  <c r="F47" i="5"/>
  <c r="D47" i="5"/>
  <c r="H48" i="8"/>
  <c r="N48" i="7"/>
  <c r="L48" i="7"/>
  <c r="H48" i="6"/>
  <c r="N47" i="5"/>
  <c r="L47" i="5"/>
  <c r="F49" i="8"/>
  <c r="F49" i="6"/>
  <c r="H48" i="5"/>
  <c r="H49" i="7" s="1"/>
  <c r="H51" i="8"/>
  <c r="H51" i="6"/>
  <c r="F53" i="8"/>
  <c r="F53" i="6"/>
  <c r="J52" i="5"/>
  <c r="H52" i="5"/>
  <c r="D54" i="8"/>
  <c r="F54" i="7"/>
  <c r="D54" i="7"/>
  <c r="D54" i="6"/>
  <c r="F53" i="5"/>
  <c r="D53" i="5"/>
  <c r="H54" i="8"/>
  <c r="N54" i="7"/>
  <c r="L54" i="7"/>
  <c r="H54" i="6"/>
  <c r="N53" i="5"/>
  <c r="L53" i="5"/>
  <c r="F55" i="8"/>
  <c r="F55" i="6"/>
  <c r="J54" i="5"/>
  <c r="J55" i="7" s="1"/>
  <c r="H54" i="5"/>
  <c r="H55" i="7" s="1"/>
  <c r="D56" i="8"/>
  <c r="F56" i="7"/>
  <c r="D56" i="7"/>
  <c r="D56" i="6"/>
  <c r="F55" i="5"/>
  <c r="D55" i="5"/>
  <c r="H56" i="8"/>
  <c r="N56" i="7"/>
  <c r="L56" i="7"/>
  <c r="H56" i="6"/>
  <c r="N55" i="5"/>
  <c r="L55" i="5"/>
  <c r="F57" i="8"/>
  <c r="F57" i="6"/>
  <c r="J56" i="5"/>
  <c r="J57" i="7" s="1"/>
  <c r="H56" i="5"/>
  <c r="H57" i="7" s="1"/>
  <c r="D51" i="8"/>
  <c r="D51" i="6"/>
  <c r="I26" i="5"/>
  <c r="I28" i="5"/>
  <c r="I29" i="7" s="1"/>
  <c r="I29" i="5"/>
  <c r="I30" i="7" s="1"/>
  <c r="I30" i="5"/>
  <c r="I31" i="7" s="1"/>
  <c r="G32" i="7"/>
  <c r="I32" i="5"/>
  <c r="I33" i="5"/>
  <c r="I34" i="7" s="1"/>
  <c r="I34" i="5"/>
  <c r="I35" i="7" s="1"/>
  <c r="F51" i="8"/>
  <c r="F51" i="6"/>
  <c r="M24" i="7" l="1"/>
  <c r="M50" i="7" s="1"/>
  <c r="M58" i="7" s="1"/>
  <c r="C50" i="6"/>
  <c r="G24" i="8"/>
  <c r="K23" i="5"/>
  <c r="K49" i="5" s="1"/>
  <c r="K57" i="5" s="1"/>
  <c r="M23" i="5"/>
  <c r="M49" i="5" s="1"/>
  <c r="M57" i="5" s="1"/>
  <c r="E23" i="5"/>
  <c r="E49" i="5" s="1"/>
  <c r="E57" i="5" s="1"/>
  <c r="G50" i="8"/>
  <c r="G58" i="8" s="1"/>
  <c r="G24" i="7"/>
  <c r="G50" i="7" s="1"/>
  <c r="G58" i="7" s="1"/>
  <c r="G50" i="6"/>
  <c r="G58" i="6" s="1"/>
  <c r="E24" i="6"/>
  <c r="E50" i="6" s="1"/>
  <c r="E58" i="6" s="1"/>
  <c r="C50" i="8"/>
  <c r="C58" i="8" s="1"/>
  <c r="G23" i="5"/>
  <c r="G49" i="5" s="1"/>
  <c r="G57" i="5" s="1"/>
  <c r="E50" i="8"/>
  <c r="E58" i="8" s="1"/>
  <c r="C58" i="6"/>
  <c r="H32" i="6"/>
  <c r="H32" i="8"/>
  <c r="D32" i="6"/>
  <c r="D32" i="8"/>
  <c r="H25" i="6"/>
  <c r="D25" i="6"/>
  <c r="F52" i="8"/>
  <c r="I33" i="7"/>
  <c r="I32" i="7" s="1"/>
  <c r="I31" i="5"/>
  <c r="H53" i="7"/>
  <c r="H52" i="7" s="1"/>
  <c r="H51" i="5"/>
  <c r="F52" i="6"/>
  <c r="J45" i="7"/>
  <c r="J44" i="7" s="1"/>
  <c r="J43" i="5"/>
  <c r="F44" i="8"/>
  <c r="N39" i="5"/>
  <c r="L40" i="7"/>
  <c r="H40" i="8"/>
  <c r="F39" i="5"/>
  <c r="D40" i="7"/>
  <c r="D40" i="8"/>
  <c r="J37" i="7"/>
  <c r="J36" i="7" s="1"/>
  <c r="J35" i="5"/>
  <c r="F36" i="8"/>
  <c r="N32" i="5"/>
  <c r="N31" i="5" s="1"/>
  <c r="L31" i="5"/>
  <c r="N33" i="7"/>
  <c r="N32" i="7" s="1"/>
  <c r="L32" i="7"/>
  <c r="F32" i="5"/>
  <c r="F31" i="5" s="1"/>
  <c r="D31" i="5"/>
  <c r="F33" i="7"/>
  <c r="F32" i="7" s="1"/>
  <c r="D32" i="7"/>
  <c r="H31" i="7"/>
  <c r="J30" i="5"/>
  <c r="J31" i="7" s="1"/>
  <c r="H27" i="7"/>
  <c r="J26" i="5"/>
  <c r="J27" i="7" s="1"/>
  <c r="N24" i="5"/>
  <c r="L25" i="7"/>
  <c r="H25" i="8"/>
  <c r="F24" i="5"/>
  <c r="D25" i="7"/>
  <c r="D25" i="8"/>
  <c r="N51" i="5"/>
  <c r="L52" i="7"/>
  <c r="H52" i="8"/>
  <c r="F51" i="5"/>
  <c r="D52" i="7"/>
  <c r="D52" i="8"/>
  <c r="L43" i="5"/>
  <c r="H44" i="6"/>
  <c r="N44" i="7"/>
  <c r="D43" i="5"/>
  <c r="D44" i="6"/>
  <c r="F44" i="7"/>
  <c r="H41" i="7"/>
  <c r="H40" i="7" s="1"/>
  <c r="H39" i="5"/>
  <c r="F40" i="6"/>
  <c r="L35" i="5"/>
  <c r="H36" i="6"/>
  <c r="N36" i="7"/>
  <c r="D35" i="5"/>
  <c r="D36" i="6"/>
  <c r="F36" i="7"/>
  <c r="H35" i="7"/>
  <c r="J34" i="5"/>
  <c r="J35" i="7" s="1"/>
  <c r="F32" i="6"/>
  <c r="H30" i="7"/>
  <c r="J29" i="5"/>
  <c r="J30" i="7" s="1"/>
  <c r="F25" i="6"/>
  <c r="L18" i="5"/>
  <c r="H19" i="6"/>
  <c r="L19" i="7"/>
  <c r="H20" i="7"/>
  <c r="H19" i="7" s="1"/>
  <c r="H18" i="5"/>
  <c r="F19" i="6"/>
  <c r="D18" i="5"/>
  <c r="D19" i="6"/>
  <c r="D19" i="7"/>
  <c r="I27" i="7"/>
  <c r="I25" i="7" s="1"/>
  <c r="I24" i="5"/>
  <c r="J53" i="7"/>
  <c r="J52" i="7" s="1"/>
  <c r="J51" i="5"/>
  <c r="H45" i="7"/>
  <c r="H44" i="7" s="1"/>
  <c r="H43" i="5"/>
  <c r="F44" i="6"/>
  <c r="L39" i="5"/>
  <c r="H40" i="6"/>
  <c r="N40" i="7"/>
  <c r="D39" i="5"/>
  <c r="D40" i="6"/>
  <c r="F40" i="7"/>
  <c r="H37" i="7"/>
  <c r="H36" i="7" s="1"/>
  <c r="H35" i="5"/>
  <c r="F36" i="6"/>
  <c r="H34" i="7"/>
  <c r="J33" i="5"/>
  <c r="J34" i="7" s="1"/>
  <c r="H29" i="7"/>
  <c r="J28" i="5"/>
  <c r="J29" i="7" s="1"/>
  <c r="L24" i="5"/>
  <c r="N25" i="7"/>
  <c r="D24" i="5"/>
  <c r="F25" i="7"/>
  <c r="L51" i="5"/>
  <c r="H52" i="6"/>
  <c r="N52" i="7"/>
  <c r="D51" i="5"/>
  <c r="D52" i="6"/>
  <c r="F52" i="7"/>
  <c r="N43" i="5"/>
  <c r="L44" i="7"/>
  <c r="H44" i="8"/>
  <c r="F43" i="5"/>
  <c r="D44" i="7"/>
  <c r="D44" i="8"/>
  <c r="J41" i="7"/>
  <c r="J40" i="7" s="1"/>
  <c r="J39" i="5"/>
  <c r="F40" i="8"/>
  <c r="N35" i="5"/>
  <c r="L36" i="7"/>
  <c r="H36" i="8"/>
  <c r="F35" i="5"/>
  <c r="D36" i="7"/>
  <c r="D36" i="8"/>
  <c r="H33" i="7"/>
  <c r="J32" i="5"/>
  <c r="H31" i="5"/>
  <c r="F32" i="8"/>
  <c r="H26" i="7"/>
  <c r="J25" i="5"/>
  <c r="H24" i="5"/>
  <c r="F25" i="8"/>
  <c r="N18" i="5"/>
  <c r="N19" i="7"/>
  <c r="H19" i="8"/>
  <c r="J20" i="7"/>
  <c r="J19" i="7" s="1"/>
  <c r="J18" i="5"/>
  <c r="F19" i="8"/>
  <c r="F18" i="5"/>
  <c r="F19" i="7"/>
  <c r="D19" i="8"/>
  <c r="F24" i="8" l="1"/>
  <c r="F50" i="8" s="1"/>
  <c r="F58" i="8" s="1"/>
  <c r="F59" i="8" s="1"/>
  <c r="F24" i="7"/>
  <c r="F50" i="7" s="1"/>
  <c r="F58" i="7" s="1"/>
  <c r="F59" i="7" s="1"/>
  <c r="N24" i="7"/>
  <c r="N50" i="7" s="1"/>
  <c r="N58" i="7" s="1"/>
  <c r="N59" i="7" s="1"/>
  <c r="D24" i="6"/>
  <c r="D50" i="6" s="1"/>
  <c r="D58" i="6" s="1"/>
  <c r="D23" i="5"/>
  <c r="D49" i="5" s="1"/>
  <c r="L23" i="5"/>
  <c r="L49" i="5" s="1"/>
  <c r="L57" i="5" s="1"/>
  <c r="I24" i="7"/>
  <c r="I50" i="7" s="1"/>
  <c r="I58" i="7" s="1"/>
  <c r="H23" i="5"/>
  <c r="H25" i="7"/>
  <c r="H32" i="7"/>
  <c r="I23" i="5"/>
  <c r="I49" i="5" s="1"/>
  <c r="I57" i="5" s="1"/>
  <c r="H24" i="6"/>
  <c r="H50" i="6" s="1"/>
  <c r="H58" i="6" s="1"/>
  <c r="D57" i="5"/>
  <c r="D24" i="8"/>
  <c r="D50" i="8" s="1"/>
  <c r="D58" i="8" s="1"/>
  <c r="D59" i="8" s="1"/>
  <c r="F23" i="5"/>
  <c r="F49" i="5" s="1"/>
  <c r="F57" i="5" s="1"/>
  <c r="L24" i="7"/>
  <c r="L50" i="7" s="1"/>
  <c r="L58" i="7" s="1"/>
  <c r="L59" i="7" s="1"/>
  <c r="J26" i="7"/>
  <c r="J25" i="7" s="1"/>
  <c r="J24" i="5"/>
  <c r="J33" i="7"/>
  <c r="J32" i="7" s="1"/>
  <c r="J31" i="5"/>
  <c r="F24" i="6"/>
  <c r="F50" i="6" s="1"/>
  <c r="F58" i="6" s="1"/>
  <c r="D24" i="7"/>
  <c r="D50" i="7" s="1"/>
  <c r="D58" i="7" s="1"/>
  <c r="D59" i="7" s="1"/>
  <c r="H24" i="8"/>
  <c r="H50" i="8" s="1"/>
  <c r="H58" i="8" s="1"/>
  <c r="H59" i="8" s="1"/>
  <c r="N23" i="5"/>
  <c r="N49" i="5" s="1"/>
  <c r="N57" i="5" s="1"/>
  <c r="H49" i="5" l="1"/>
  <c r="H57" i="5" s="1"/>
  <c r="H24" i="7"/>
  <c r="H50" i="7" s="1"/>
  <c r="H58" i="7" s="1"/>
  <c r="H59" i="7" s="1"/>
  <c r="J23" i="5"/>
  <c r="J49" i="5" s="1"/>
  <c r="J57" i="5" s="1"/>
  <c r="J24" i="7"/>
  <c r="J50" i="7" s="1"/>
  <c r="J58" i="7" s="1"/>
  <c r="J59" i="7" s="1"/>
</calcChain>
</file>

<file path=xl/sharedStrings.xml><?xml version="1.0" encoding="utf-8"?>
<sst xmlns="http://schemas.openxmlformats.org/spreadsheetml/2006/main" count="961" uniqueCount="173">
  <si>
    <t>Додаток 1</t>
  </si>
  <si>
    <t>до розпорядження голови</t>
  </si>
  <si>
    <t>Донецької обласної державної адміністрації, керівника</t>
  </si>
  <si>
    <t xml:space="preserve">обласної військово-цивільної </t>
  </si>
  <si>
    <t>адміністрації</t>
  </si>
  <si>
    <t>______________ № ______</t>
  </si>
  <si>
    <t>Структура</t>
  </si>
  <si>
    <t>тарифу  на виробництво теплової енергії</t>
  </si>
  <si>
    <t>обласного комунального підприємства  «Донецьктеплокомуненерго»</t>
  </si>
  <si>
    <t>без ПДВ</t>
  </si>
  <si>
    <t>№ 
з/п</t>
  </si>
  <si>
    <t>Найменування показників</t>
  </si>
  <si>
    <t>Для населення</t>
  </si>
  <si>
    <t>Для бюджетних установ та релігійних організацій</t>
  </si>
  <si>
    <t>Тарифні витрати</t>
  </si>
  <si>
    <t>Тариф</t>
  </si>
  <si>
    <t>тис. грн на рік</t>
  </si>
  <si>
    <t>грн/Гкал</t>
  </si>
  <si>
    <t>I</t>
  </si>
  <si>
    <t>Тариф на виробництво теплової енергії</t>
  </si>
  <si>
    <t>II</t>
  </si>
  <si>
    <t>Структура тарифу на виробництво теплової енергії</t>
  </si>
  <si>
    <t>Виробнича собівартість, зокрема:</t>
  </si>
  <si>
    <t>1.1</t>
  </si>
  <si>
    <t>прямі матеріальні витрати, зокрема: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</si>
  <si>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</si>
  <si>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</si>
  <si>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</si>
  <si>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</si>
  <si>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</si>
  <si>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</si>
  <si>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</si>
  <si>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вода для технологічних потреб та водовідведення</t>
  </si>
  <si>
    <t>1.1.5</t>
  </si>
  <si>
    <t>матеріали,запасні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</si>
  <si>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</si>
  <si>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</si>
  <si>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</si>
  <si>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зокрема:</t>
  </si>
  <si>
    <t>1.3.1</t>
  </si>
  <si>
    <t>єдиний соціальний внесок</t>
  </si>
  <si>
    <t>1.3.2</t>
  </si>
  <si>
    <t>амортизація</t>
  </si>
  <si>
    <t>1.3.3</t>
  </si>
  <si>
    <t>інші прямі витрати</t>
  </si>
  <si>
    <t>1.4</t>
  </si>
  <si>
    <t>загальновиробничі витрати, зокрема:</t>
  </si>
  <si>
    <t>1.4.1</t>
  </si>
  <si>
    <t>витрати на оплату праці</t>
  </si>
  <si>
    <t>1.4.2</t>
  </si>
  <si>
    <t>единий соціальний внесок</t>
  </si>
  <si>
    <t>1.4.3</t>
  </si>
  <si>
    <t xml:space="preserve">інші витрати </t>
  </si>
  <si>
    <t>Адміністративні витрати, зокрема:</t>
  </si>
  <si>
    <t>2.1</t>
  </si>
  <si>
    <t>2.2</t>
  </si>
  <si>
    <t>2.3</t>
  </si>
  <si>
    <t>інші витрати</t>
  </si>
  <si>
    <t>Витрати на збут, зокрема:</t>
  </si>
  <si>
    <t>3.1</t>
  </si>
  <si>
    <t>3.2</t>
  </si>
  <si>
    <t>3.3</t>
  </si>
  <si>
    <t>Інші операційні витрати</t>
  </si>
  <si>
    <t>Фінансові витрати</t>
  </si>
  <si>
    <t>Повна собівартість</t>
  </si>
  <si>
    <t>Витрати на відшкодування втрат</t>
  </si>
  <si>
    <t>Розрахунковий прибуток, усього, зокрема:</t>
  </si>
  <si>
    <t>8.1</t>
  </si>
  <si>
    <t>податок на прибуток</t>
  </si>
  <si>
    <t>8.2</t>
  </si>
  <si>
    <t>дивіденди</t>
  </si>
  <si>
    <t>резервний фонд (капітал)</t>
  </si>
  <si>
    <t>8.4</t>
  </si>
  <si>
    <t>на розвиток виробництва (виробничі інвестиції)</t>
  </si>
  <si>
    <t>8.5</t>
  </si>
  <si>
    <t>інше використання прибутку (обігові кошти)</t>
  </si>
  <si>
    <t>Відпуск теплової енергії з колекторів котелень  
власним споживачам, Гкал</t>
  </si>
  <si>
    <t>X</t>
  </si>
  <si>
    <t>Директор департаменту житлово-комунального господарства Донецької обласної державної адміністрації</t>
  </si>
  <si>
    <t>Сергій ГОНЧАРЕНКО</t>
  </si>
  <si>
    <t>Додаток 2</t>
  </si>
  <si>
    <t>тарифу на транспортування теплової енергії</t>
  </si>
  <si>
    <t>Тариф на транспортування теплової енергії</t>
  </si>
  <si>
    <t>Структура тарифу на транспортування теплової енергії</t>
  </si>
  <si>
    <t>транспортування теплової енергії тепловими мережами інших підприємств</t>
  </si>
  <si>
    <t>матеріали, запасні частини та інші матеріальні ресурси</t>
  </si>
  <si>
    <t>1.1.4.1</t>
  </si>
  <si>
    <t>у т.ч.:вартість втрат теплової енергії в теплових мережах</t>
  </si>
  <si>
    <t>амортизаційні відрахування</t>
  </si>
  <si>
    <t>7</t>
  </si>
  <si>
    <t>8</t>
  </si>
  <si>
    <t>9</t>
  </si>
  <si>
    <t>Реалізація теплової енергії власним споживачам, Гкал</t>
  </si>
  <si>
    <t>Х</t>
  </si>
  <si>
    <t>Додаток 3</t>
  </si>
  <si>
    <t>тарифу на постачання теплової енергії без індивідуальних теплових пунктів</t>
  </si>
  <si>
    <t>Для населення без врахування витрат на встановлення вузлів комерційного обліку</t>
  </si>
  <si>
    <t>Тариф на постачання теплової енергії</t>
  </si>
  <si>
    <t>Структура тарифу на постачання теплової енергії</t>
  </si>
  <si>
    <t>прямі матеріальні витрати</t>
  </si>
  <si>
    <t>відрахування на соціальні заходи</t>
  </si>
  <si>
    <t>8.3</t>
  </si>
  <si>
    <t>Додаток 4</t>
  </si>
  <si>
    <t>Донецької обласної державної адміністрації,</t>
  </si>
  <si>
    <t>______________ № ________</t>
  </si>
  <si>
    <t>тарифу на постачання теплової енергії з індивідуальними тепловими пунктами</t>
  </si>
  <si>
    <t>Додаток 5</t>
  </si>
  <si>
    <t>тарифу на теплову енергію без індивідуальних теплових пунктів</t>
  </si>
  <si>
    <t>Структура тарифу на теплову енергію, грн/Гкал</t>
  </si>
  <si>
    <t>Тариф на теплову енергію, у тому числі:</t>
  </si>
  <si>
    <t xml:space="preserve"> 1.1</t>
  </si>
  <si>
    <t xml:space="preserve"> 1.2</t>
  </si>
  <si>
    <t xml:space="preserve"> 1.3</t>
  </si>
  <si>
    <t>Структура витрат на теплову енергію, тис. грн на рік</t>
  </si>
  <si>
    <t>Загальна вартість теплової енергії</t>
  </si>
  <si>
    <t>Додаток 6</t>
  </si>
  <si>
    <t>тарифу на теплову енергію з індивідуальними тепловими пунктами</t>
  </si>
  <si>
    <t>Додаток 7</t>
  </si>
  <si>
    <t>тарифу на послуги з постачання теплової енергії без індивідуальних теплових пунктів</t>
  </si>
  <si>
    <t>Структура тарифу на теплову енергію, грн/Гкал (без ПДВ)</t>
  </si>
  <si>
    <t>Додаток 8</t>
  </si>
  <si>
    <t>тарифу на послуги з постачання теплової енергії з індивідуальними тепловими пунктами</t>
  </si>
  <si>
    <t>Додаток 9</t>
  </si>
  <si>
    <t>тарифу на послуги з постачання гарячої води</t>
  </si>
  <si>
    <t>1</t>
  </si>
  <si>
    <t>2</t>
  </si>
  <si>
    <t>Витрати на придбання води для послуги з гарячого водопостачання</t>
  </si>
  <si>
    <t>3</t>
  </si>
  <si>
    <t>Витрати на утримання абонентської служби</t>
  </si>
  <si>
    <t>4</t>
  </si>
  <si>
    <t>Решта витрат, крім послуг банку та інших установ із приймання і перерахування коштів споживачів</t>
  </si>
  <si>
    <t>5</t>
  </si>
  <si>
    <t xml:space="preserve"> 5.1</t>
  </si>
  <si>
    <t xml:space="preserve">прибуток у тарифі на послуги з постачання гарячої води </t>
  </si>
  <si>
    <t xml:space="preserve"> 5.2</t>
  </si>
  <si>
    <t>6</t>
  </si>
  <si>
    <t>Тариф на послуги з постачання гарячої води без ПДВ</t>
  </si>
  <si>
    <t>Тариф на послуги з постачання гарячої води з ПДВ</t>
  </si>
  <si>
    <t>Для інших споживачів (крім населення, бюджетних установ та релігійних організацій)</t>
  </si>
  <si>
    <t>Для інших споживачів (крім населення, бюджетних установ та релігійних організацій)
без врахування витрат на встановлення вузлів комерційного обліку</t>
  </si>
  <si>
    <t>Для інших споживачів (крім населення, бюджетних установ та релігійних організацій)
з врахуванням витрат на встановлення вузлів комерційного обліку</t>
  </si>
  <si>
    <r>
      <t xml:space="preserve">керівника </t>
    </r>
    <r>
      <rPr>
        <sz val="14"/>
        <color rgb="FF000000"/>
        <rFont val="Times New Roman"/>
        <family val="1"/>
        <charset val="1"/>
      </rPr>
      <t xml:space="preserve">обласної військово-цивільної </t>
    </r>
  </si>
  <si>
    <t>Донецької обласної державної</t>
  </si>
  <si>
    <t>адміністрації, керівника обласної</t>
  </si>
  <si>
    <t>військово-цивільної адміністрації</t>
  </si>
  <si>
    <r>
      <rPr>
        <b/>
        <sz val="14"/>
        <color rgb="FF000000"/>
        <rFont val="Times New Roman"/>
        <family val="1"/>
        <charset val="1"/>
      </rPr>
      <t xml:space="preserve">Для населення
</t>
    </r>
    <r>
      <rPr>
        <b/>
        <sz val="14"/>
        <color rgb="FF000000"/>
        <rFont val="Times New Roman"/>
        <family val="1"/>
        <charset val="204"/>
      </rPr>
      <t>з врахуванням витрат на встановлення вузлів комерційного обліку</t>
    </r>
  </si>
  <si>
    <r>
      <rPr>
        <b/>
        <sz val="14"/>
        <color rgb="FF000000"/>
        <rFont val="Times New Roman"/>
        <family val="1"/>
        <charset val="1"/>
      </rPr>
      <t xml:space="preserve">Для бюджетних установ та релігійних організацій
</t>
    </r>
    <r>
      <rPr>
        <b/>
        <sz val="14"/>
        <color rgb="FF000000"/>
        <rFont val="Times New Roman"/>
        <family val="1"/>
        <charset val="204"/>
      </rPr>
      <t>без врахування витрат на встановлення вузлів комерційного обліку</t>
    </r>
  </si>
  <si>
    <r>
      <rPr>
        <b/>
        <sz val="14"/>
        <color rgb="FF000000"/>
        <rFont val="Times New Roman"/>
        <family val="1"/>
        <charset val="1"/>
      </rPr>
      <t xml:space="preserve">Для бюджетних установ та релігійних організацій
</t>
    </r>
    <r>
      <rPr>
        <b/>
        <sz val="14"/>
        <color rgb="FF000000"/>
        <rFont val="Times New Roman"/>
        <family val="1"/>
        <charset val="204"/>
      </rPr>
      <t>з врахуванням витрат на встановлення вузлів комерційного обліку</t>
    </r>
  </si>
  <si>
    <t>обласної військово-цивільної адміністрації</t>
  </si>
  <si>
    <t>І</t>
  </si>
  <si>
    <t>ІІ</t>
  </si>
  <si>
    <r>
      <rPr>
        <b/>
        <sz val="14"/>
        <color rgb="FF000000"/>
        <rFont val="Times New Roman"/>
        <family val="1"/>
        <charset val="1"/>
      </rPr>
      <t xml:space="preserve">Для населення
</t>
    </r>
    <r>
      <rPr>
        <b/>
        <sz val="14"/>
        <color rgb="FF000000"/>
        <rFont val="Times New Roman"/>
        <family val="1"/>
        <charset val="204"/>
      </rPr>
      <t>без врахування витрат на встановлення вузлів комерційного обліку</t>
    </r>
  </si>
  <si>
    <r>
      <rPr>
        <b/>
        <sz val="14"/>
        <color rgb="FF000000"/>
        <rFont val="Times New Roman"/>
        <family val="1"/>
        <charset val="1"/>
      </rPr>
      <t xml:space="preserve">Для інших споживачів (крім населення, бюджетних установ та релігійних організацій)
</t>
    </r>
    <r>
      <rPr>
        <b/>
        <sz val="14"/>
        <color rgb="FF000000"/>
        <rFont val="Times New Roman"/>
        <family val="1"/>
        <charset val="204"/>
      </rPr>
      <t>без врахування витрат на встановлення вузлів комерційного обліку</t>
    </r>
  </si>
  <si>
    <r>
      <t xml:space="preserve">Для інших споживачів (крім населення, бюджетних установ та релігійних організацій)
</t>
    </r>
    <r>
      <rPr>
        <b/>
        <sz val="14"/>
        <color rgb="FF000000"/>
        <rFont val="Times New Roman"/>
        <family val="1"/>
        <charset val="204"/>
      </rPr>
      <t>без врахування витрат на встановлення вузлів комерційного обліку</t>
    </r>
  </si>
  <si>
    <r>
      <rPr>
        <b/>
        <sz val="14"/>
        <color rgb="FF000000"/>
        <rFont val="Times New Roman"/>
        <family val="1"/>
        <charset val="1"/>
      </rPr>
      <t xml:space="preserve">Для інших споживачів (крім населення, бюджетних установ та релігійних організацій)
</t>
    </r>
    <r>
      <rPr>
        <b/>
        <sz val="14"/>
        <color rgb="FF000000"/>
        <rFont val="Times New Roman"/>
        <family val="1"/>
        <charset val="204"/>
      </rPr>
      <t>з врахуванням витрат на встановлення вузлів комерційного обліку</t>
    </r>
  </si>
  <si>
    <t>1.</t>
  </si>
  <si>
    <r>
      <rPr>
        <sz val="14"/>
        <color rgb="FF000000"/>
        <rFont val="Times New Roman"/>
        <family val="1"/>
        <charset val="1"/>
      </rPr>
      <t>грн/м</t>
    </r>
    <r>
      <rPr>
        <vertAlign val="superscript"/>
        <sz val="14"/>
        <color rgb="FF000000"/>
        <rFont val="Times New Roman"/>
        <family val="1"/>
        <charset val="204"/>
      </rPr>
      <t>3</t>
    </r>
  </si>
  <si>
    <r>
      <rPr>
        <sz val="14"/>
        <color rgb="FF000000"/>
        <rFont val="Times New Roman"/>
        <family val="1"/>
        <charset val="1"/>
      </rPr>
      <t>грн/м</t>
    </r>
    <r>
      <rPr>
        <vertAlign val="superscript"/>
        <sz val="14"/>
        <color rgb="FF000000"/>
        <rFont val="Times New Roman"/>
        <family val="1"/>
        <charset val="204"/>
      </rPr>
      <t>2</t>
    </r>
  </si>
  <si>
    <t>Собівартість власної теплової енергії, яка врахована у встановленому тарифі на теплову енергію</t>
  </si>
  <si>
    <t xml:space="preserve">Донецької обласної державної адміністрації, керівника обласної військово-цивільної </t>
  </si>
  <si>
    <t xml:space="preserve">Для населення
</t>
  </si>
  <si>
    <t xml:space="preserve">Для бюджетних установ та релігійних організацій
</t>
  </si>
  <si>
    <t xml:space="preserve">Для інших споживачів (крім населення, бюджетних установ та релігійних організацій)
</t>
  </si>
  <si>
    <t xml:space="preserve">Для населення 
без індивідуальних теплових пунктів
</t>
  </si>
  <si>
    <t>Для бюджетних установ
та релігійних організацій
без індивідуальних теплових пунктів</t>
  </si>
  <si>
    <t>Для інших споживачів (крім населення, бюджетних установ та релігійних організацій)
без індивідуальних теплових пунктів</t>
  </si>
  <si>
    <t xml:space="preserve">Для населення в багатоквартирних будинках з індивідуальними тепловими пунктами
</t>
  </si>
  <si>
    <t>Загальна вартість теплової енергії (без ПДВ)</t>
  </si>
  <si>
    <t>Тариф на послуги з постачання теплової енергії (з ПДВ)</t>
  </si>
  <si>
    <t>Тариф на послуги з постачання теплової енергії  (з ПДВ)</t>
  </si>
  <si>
    <t>Реалізація теплової енергії власним 
споживачам, Гкал</t>
  </si>
  <si>
    <t>(у редакції розпорядження голови Донецької обласної державної адміністрації, керівника обласної військово-цивільної адміністрації)</t>
  </si>
  <si>
    <t>27 жовтня 2021 року № 1083/5-21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</si>
</sst>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00000%"/>
    <numFmt numFmtId="167" formatCode="#,##0.00\ [$₽-419];[Red]\-#,##0.00\ [$₽-419]"/>
  </numFmts>
  <fonts count="12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vertAlign val="superscript"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6" fillId="2" borderId="5" xfId="0" applyNumberFormat="1" applyFont="1" applyFill="1" applyBorder="1" applyAlignment="1">
      <alignment vertical="center" wrapText="1"/>
    </xf>
    <xf numFmtId="2" fontId="1" fillId="0" borderId="7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3" fillId="0" borderId="5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165" fontId="5" fillId="2" borderId="5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164" fontId="3" fillId="2" borderId="5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5" fontId="3" fillId="0" borderId="0" xfId="0" applyNumberFormat="1" applyFont="1"/>
    <xf numFmtId="2" fontId="3" fillId="0" borderId="5" xfId="0" applyNumberFormat="1" applyFont="1" applyBorder="1"/>
    <xf numFmtId="2" fontId="3" fillId="0" borderId="7" xfId="0" applyNumberFormat="1" applyFont="1" applyBorder="1"/>
    <xf numFmtId="2" fontId="1" fillId="0" borderId="7" xfId="0" applyNumberFormat="1" applyFont="1" applyBorder="1"/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166" fontId="1" fillId="0" borderId="0" xfId="0" applyNumberFormat="1" applyFont="1"/>
    <xf numFmtId="0" fontId="1" fillId="2" borderId="0" xfId="0" applyFont="1" applyFill="1" applyAlignment="1"/>
    <xf numFmtId="0" fontId="1" fillId="0" borderId="0" xfId="0" applyFont="1" applyAlignment="1"/>
    <xf numFmtId="0" fontId="8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64" fontId="3" fillId="2" borderId="5" xfId="0" applyNumberFormat="1" applyFont="1" applyFill="1" applyBorder="1"/>
    <xf numFmtId="2" fontId="3" fillId="2" borderId="7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164" fontId="1" fillId="2" borderId="5" xfId="0" applyNumberFormat="1" applyFont="1" applyFill="1" applyBorder="1"/>
    <xf numFmtId="0" fontId="1" fillId="2" borderId="7" xfId="0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vertical="top" wrapText="1"/>
    </xf>
    <xf numFmtId="165" fontId="3" fillId="2" borderId="5" xfId="0" applyNumberFormat="1" applyFont="1" applyFill="1" applyBorder="1"/>
    <xf numFmtId="2" fontId="3" fillId="2" borderId="5" xfId="0" applyNumberFormat="1" applyFont="1" applyFill="1" applyBorder="1"/>
    <xf numFmtId="165" fontId="1" fillId="2" borderId="5" xfId="0" applyNumberFormat="1" applyFont="1" applyFill="1" applyBorder="1"/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2" fontId="3" fillId="2" borderId="10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/>
    <xf numFmtId="0" fontId="1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6" xfId="0" applyFont="1" applyFill="1" applyBorder="1" applyAlignment="1">
      <alignment horizontal="right"/>
    </xf>
    <xf numFmtId="2" fontId="3" fillId="2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right"/>
    </xf>
    <xf numFmtId="4" fontId="6" fillId="2" borderId="5" xfId="0" applyNumberFormat="1" applyFon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vertical="center" wrapText="1"/>
    </xf>
    <xf numFmtId="4" fontId="1" fillId="0" borderId="5" xfId="0" applyNumberFormat="1" applyFont="1" applyBorder="1"/>
    <xf numFmtId="4" fontId="1" fillId="0" borderId="7" xfId="0" applyNumberFormat="1" applyFont="1" applyBorder="1"/>
    <xf numFmtId="4" fontId="3" fillId="0" borderId="5" xfId="0" applyNumberFormat="1" applyFont="1" applyBorder="1"/>
    <xf numFmtId="4" fontId="3" fillId="0" borderId="7" xfId="0" applyNumberFormat="1" applyFont="1" applyBorder="1"/>
    <xf numFmtId="49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64" fontId="6" fillId="2" borderId="14" xfId="0" applyNumberFormat="1" applyFont="1" applyFill="1" applyBorder="1" applyAlignment="1">
      <alignment vertical="center" wrapText="1"/>
    </xf>
    <xf numFmtId="4" fontId="6" fillId="2" borderId="14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4" fontId="5" fillId="2" borderId="17" xfId="0" applyNumberFormat="1" applyFont="1" applyFill="1" applyBorder="1" applyAlignment="1">
      <alignment horizontal="right" wrapText="1"/>
    </xf>
    <xf numFmtId="4" fontId="5" fillId="2" borderId="17" xfId="0" applyNumberFormat="1" applyFont="1" applyFill="1" applyBorder="1" applyAlignment="1">
      <alignment horizontal="right" wrapText="1"/>
    </xf>
    <xf numFmtId="4" fontId="5" fillId="2" borderId="18" xfId="0" applyNumberFormat="1" applyFont="1" applyFill="1" applyBorder="1" applyAlignment="1">
      <alignment horizontal="right" wrapText="1"/>
    </xf>
    <xf numFmtId="164" fontId="3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49" fontId="3" fillId="0" borderId="8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right" wrapText="1"/>
    </xf>
    <xf numFmtId="0" fontId="2" fillId="0" borderId="0" xfId="0" applyFont="1" applyAlignment="1"/>
    <xf numFmtId="2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1" fillId="0" borderId="11" xfId="0" applyFont="1" applyBorder="1"/>
    <xf numFmtId="0" fontId="1" fillId="2" borderId="0" xfId="0" applyFont="1" applyFill="1" applyAlignment="1">
      <alignment horizontal="left"/>
    </xf>
    <xf numFmtId="167" fontId="1" fillId="0" borderId="0" xfId="0" applyNumberFormat="1" applyFont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64" fontId="5" fillId="2" borderId="14" xfId="0" applyNumberFormat="1" applyFont="1" applyFill="1" applyBorder="1" applyAlignment="1">
      <alignment horizontal="right" wrapText="1"/>
    </xf>
    <xf numFmtId="4" fontId="5" fillId="2" borderId="14" xfId="0" applyNumberFormat="1" applyFont="1" applyFill="1" applyBorder="1" applyAlignment="1">
      <alignment horizontal="right" wrapText="1"/>
    </xf>
    <xf numFmtId="4" fontId="5" fillId="2" borderId="15" xfId="0" applyNumberFormat="1" applyFont="1" applyFill="1" applyBorder="1" applyAlignment="1">
      <alignment horizontal="right" wrapText="1"/>
    </xf>
    <xf numFmtId="2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5" fillId="2" borderId="14" xfId="0" applyNumberFormat="1" applyFont="1" applyFill="1" applyBorder="1" applyAlignment="1">
      <alignment horizontal="right" vertical="center" wrapText="1"/>
    </xf>
    <xf numFmtId="4" fontId="5" fillId="2" borderId="14" xfId="0" applyNumberFormat="1" applyFont="1" applyFill="1" applyBorder="1" applyAlignment="1">
      <alignment horizontal="right" vertical="center" wrapText="1"/>
    </xf>
    <xf numFmtId="4" fontId="5" fillId="2" borderId="15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9" xfId="0" applyFont="1" applyBorder="1" applyAlignment="1">
      <alignment horizontal="left" wrapText="1"/>
    </xf>
    <xf numFmtId="0" fontId="1" fillId="2" borderId="1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vertical="center" wrapText="1"/>
    </xf>
    <xf numFmtId="4" fontId="3" fillId="2" borderId="18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165" fontId="3" fillId="2" borderId="21" xfId="0" applyNumberFormat="1" applyFont="1" applyFill="1" applyBorder="1"/>
    <xf numFmtId="2" fontId="3" fillId="2" borderId="21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0" borderId="0" xfId="0" applyFont="1" applyBorder="1" applyAlignment="1"/>
    <xf numFmtId="0" fontId="1" fillId="0" borderId="22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7"/>
  <sheetViews>
    <sheetView tabSelected="1" view="pageBreakPreview" zoomScale="110" zoomScaleNormal="110" zoomScaleSheetLayoutView="110" zoomScalePageLayoutView="65" workbookViewId="0">
      <selection activeCell="D17" sqref="D17"/>
    </sheetView>
  </sheetViews>
  <sheetFormatPr defaultColWidth="9.140625" defaultRowHeight="35.25" customHeight="1" x14ac:dyDescent="0.3"/>
  <cols>
    <col min="1" max="1" width="6" style="1" customWidth="1"/>
    <col min="2" max="2" width="77.42578125" style="1" customWidth="1"/>
    <col min="3" max="3" width="20" style="1" customWidth="1"/>
    <col min="4" max="4" width="12.42578125" style="1" customWidth="1"/>
    <col min="5" max="5" width="20" style="1" customWidth="1"/>
    <col min="6" max="6" width="12.42578125" style="1" customWidth="1"/>
    <col min="7" max="7" width="20" style="3" customWidth="1"/>
    <col min="8" max="8" width="12.42578125" style="1" customWidth="1"/>
    <col min="9" max="9" width="3.5703125" style="1" customWidth="1"/>
    <col min="10" max="1025" width="9.140625" style="1"/>
    <col min="1026" max="16384" width="9.140625" style="4"/>
  </cols>
  <sheetData>
    <row r="1" spans="1:1025" ht="18.75" x14ac:dyDescent="0.3">
      <c r="F1" s="205" t="s">
        <v>0</v>
      </c>
      <c r="G1" s="205"/>
      <c r="H1" s="205"/>
    </row>
    <row r="2" spans="1:1025" ht="18.75" x14ac:dyDescent="0.3">
      <c r="F2" s="205" t="s">
        <v>1</v>
      </c>
      <c r="G2" s="205"/>
      <c r="H2" s="205"/>
    </row>
    <row r="3" spans="1:1025" ht="39.75" customHeight="1" x14ac:dyDescent="0.3">
      <c r="F3" s="211" t="s">
        <v>2</v>
      </c>
      <c r="G3" s="211"/>
      <c r="H3" s="211"/>
    </row>
    <row r="4" spans="1:1025" ht="18.75" x14ac:dyDescent="0.3">
      <c r="F4" s="205" t="s">
        <v>3</v>
      </c>
      <c r="G4" s="205"/>
      <c r="H4" s="205"/>
    </row>
    <row r="5" spans="1:1025" ht="18.75" x14ac:dyDescent="0.3">
      <c r="F5" s="205" t="s">
        <v>4</v>
      </c>
      <c r="G5" s="205"/>
      <c r="H5" s="205"/>
    </row>
    <row r="6" spans="1:1025" ht="18.75" x14ac:dyDescent="0.3">
      <c r="F6" s="205" t="s">
        <v>172</v>
      </c>
      <c r="G6" s="205"/>
      <c r="H6" s="205"/>
    </row>
    <row r="7" spans="1:1025" ht="78" customHeight="1" x14ac:dyDescent="0.3">
      <c r="F7" s="206" t="s">
        <v>171</v>
      </c>
      <c r="G7" s="206"/>
      <c r="H7" s="206"/>
    </row>
    <row r="8" spans="1:1025" ht="30.75" customHeight="1" x14ac:dyDescent="0.3">
      <c r="F8" s="208" t="s">
        <v>5</v>
      </c>
      <c r="G8" s="208"/>
      <c r="H8" s="208"/>
    </row>
    <row r="9" spans="1:1025" ht="18.75" x14ac:dyDescent="0.3">
      <c r="A9" s="203" t="s">
        <v>6</v>
      </c>
      <c r="B9" s="203"/>
      <c r="C9" s="203"/>
      <c r="D9" s="203"/>
      <c r="E9" s="203"/>
      <c r="F9" s="203"/>
      <c r="G9" s="203"/>
      <c r="H9" s="203"/>
    </row>
    <row r="10" spans="1:1025" ht="18.75" x14ac:dyDescent="0.3">
      <c r="A10" s="203" t="s">
        <v>7</v>
      </c>
      <c r="B10" s="203"/>
      <c r="C10" s="203"/>
      <c r="D10" s="203"/>
      <c r="E10" s="203"/>
      <c r="F10" s="203"/>
      <c r="G10" s="203"/>
      <c r="H10" s="203"/>
    </row>
    <row r="11" spans="1:1025" ht="18.75" x14ac:dyDescent="0.3">
      <c r="A11" s="203" t="s">
        <v>8</v>
      </c>
      <c r="B11" s="203"/>
      <c r="C11" s="203"/>
      <c r="D11" s="203"/>
      <c r="E11" s="203"/>
      <c r="F11" s="203"/>
      <c r="G11" s="203"/>
      <c r="H11" s="203"/>
    </row>
    <row r="12" spans="1:1025" ht="35.25" customHeight="1" x14ac:dyDescent="0.3">
      <c r="A12" s="204"/>
      <c r="B12" s="204"/>
      <c r="C12" s="204"/>
      <c r="D12" s="204"/>
      <c r="E12" s="204"/>
      <c r="F12" s="204"/>
      <c r="G12" s="204"/>
      <c r="H12" s="7" t="s">
        <v>9</v>
      </c>
    </row>
    <row r="13" spans="1:1025" s="65" customFormat="1" ht="85.5" customHeight="1" x14ac:dyDescent="0.25">
      <c r="A13" s="212" t="s">
        <v>10</v>
      </c>
      <c r="B13" s="213" t="s">
        <v>11</v>
      </c>
      <c r="C13" s="214" t="s">
        <v>12</v>
      </c>
      <c r="D13" s="214"/>
      <c r="E13" s="215" t="s">
        <v>13</v>
      </c>
      <c r="F13" s="215"/>
      <c r="G13" s="216" t="s">
        <v>138</v>
      </c>
      <c r="H13" s="216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</row>
    <row r="14" spans="1:1025" ht="35.25" customHeight="1" x14ac:dyDescent="0.3">
      <c r="A14" s="212"/>
      <c r="B14" s="213"/>
      <c r="C14" s="8" t="s">
        <v>14</v>
      </c>
      <c r="D14" s="8" t="s">
        <v>15</v>
      </c>
      <c r="E14" s="8" t="s">
        <v>14</v>
      </c>
      <c r="F14" s="9" t="s">
        <v>15</v>
      </c>
      <c r="G14" s="8" t="s">
        <v>14</v>
      </c>
      <c r="H14" s="10" t="s">
        <v>15</v>
      </c>
    </row>
    <row r="15" spans="1:1025" ht="35.25" customHeight="1" x14ac:dyDescent="0.3">
      <c r="A15" s="212"/>
      <c r="B15" s="213"/>
      <c r="C15" s="11" t="s">
        <v>16</v>
      </c>
      <c r="D15" s="12" t="s">
        <v>17</v>
      </c>
      <c r="E15" s="11" t="s">
        <v>16</v>
      </c>
      <c r="F15" s="13" t="s">
        <v>17</v>
      </c>
      <c r="G15" s="11" t="s">
        <v>16</v>
      </c>
      <c r="H15" s="14" t="s">
        <v>17</v>
      </c>
    </row>
    <row r="16" spans="1:1025" ht="18.75" x14ac:dyDescent="0.3">
      <c r="A16" s="15">
        <v>1</v>
      </c>
      <c r="B16" s="16">
        <v>2</v>
      </c>
      <c r="C16" s="11">
        <v>3</v>
      </c>
      <c r="D16" s="17">
        <v>4</v>
      </c>
      <c r="E16" s="11">
        <v>5</v>
      </c>
      <c r="F16" s="18">
        <v>6</v>
      </c>
      <c r="G16" s="11">
        <v>7</v>
      </c>
      <c r="H16" s="19">
        <v>8</v>
      </c>
    </row>
    <row r="17" spans="1:8" ht="35.25" customHeight="1" x14ac:dyDescent="0.3">
      <c r="A17" s="20" t="s">
        <v>18</v>
      </c>
      <c r="B17" s="21" t="s">
        <v>19</v>
      </c>
      <c r="C17" s="22">
        <f>C45+C47</f>
        <v>1196627.243</v>
      </c>
      <c r="D17" s="23">
        <f>ROUND(C17/C53*1000,2)</f>
        <v>1530.85</v>
      </c>
      <c r="E17" s="22">
        <f>E45+E47</f>
        <v>406976.47200000001</v>
      </c>
      <c r="F17" s="24">
        <f>ROUND(E17/E53*1000,2)</f>
        <v>2609.33</v>
      </c>
      <c r="G17" s="22">
        <f>G45+G47</f>
        <v>149158.62599999999</v>
      </c>
      <c r="H17" s="25">
        <f>ROUND(G17/G53*1000,2)-0.01</f>
        <v>3777.14</v>
      </c>
    </row>
    <row r="18" spans="1:8" ht="18.75" x14ac:dyDescent="0.3">
      <c r="A18" s="20" t="s">
        <v>20</v>
      </c>
      <c r="B18" s="209" t="s">
        <v>21</v>
      </c>
      <c r="C18" s="209"/>
      <c r="D18" s="209"/>
      <c r="E18" s="209"/>
      <c r="F18" s="209"/>
      <c r="G18" s="209"/>
      <c r="H18" s="209"/>
    </row>
    <row r="19" spans="1:8" s="30" customFormat="1" ht="35.25" customHeight="1" x14ac:dyDescent="0.3">
      <c r="A19" s="20">
        <v>1</v>
      </c>
      <c r="B19" s="26" t="s">
        <v>22</v>
      </c>
      <c r="C19" s="27">
        <f t="shared" ref="C19:H19" si="0">C20+C26+C27+C31</f>
        <v>1124195.6769999999</v>
      </c>
      <c r="D19" s="28">
        <f t="shared" si="0"/>
        <v>1438.19</v>
      </c>
      <c r="E19" s="27">
        <f t="shared" si="0"/>
        <v>388643.84700000001</v>
      </c>
      <c r="F19" s="28">
        <f t="shared" si="0"/>
        <v>2491.7899999999995</v>
      </c>
      <c r="G19" s="27">
        <f t="shared" si="0"/>
        <v>143524.59299999999</v>
      </c>
      <c r="H19" s="29">
        <f t="shared" si="0"/>
        <v>3634.4700000000003</v>
      </c>
    </row>
    <row r="20" spans="1:8" s="30" customFormat="1" ht="35.25" customHeight="1" x14ac:dyDescent="0.3">
      <c r="A20" s="31" t="s">
        <v>23</v>
      </c>
      <c r="B20" s="26" t="s">
        <v>24</v>
      </c>
      <c r="C20" s="27">
        <f t="shared" ref="C20:H20" si="1">SUM(C21:C25)</f>
        <v>829969.69</v>
      </c>
      <c r="D20" s="28">
        <f t="shared" si="1"/>
        <v>1061.78</v>
      </c>
      <c r="E20" s="27">
        <f t="shared" si="1"/>
        <v>328715.80900000001</v>
      </c>
      <c r="F20" s="28">
        <f t="shared" si="1"/>
        <v>2107.5699999999997</v>
      </c>
      <c r="G20" s="27">
        <f t="shared" si="1"/>
        <v>128471.53400000001</v>
      </c>
      <c r="H20" s="29">
        <f t="shared" si="1"/>
        <v>3253.29</v>
      </c>
    </row>
    <row r="21" spans="1:8" ht="35.25" customHeight="1" x14ac:dyDescent="0.3">
      <c r="A21" s="32" t="s">
        <v>25</v>
      </c>
      <c r="B21" s="33" t="s">
        <v>26</v>
      </c>
      <c r="C21" s="34">
        <v>798614.04099999997</v>
      </c>
      <c r="D21" s="35">
        <f>ROUND(C21/$C$53*1000,2)</f>
        <v>1021.67</v>
      </c>
      <c r="E21" s="36">
        <v>322329.28100000002</v>
      </c>
      <c r="F21" s="35">
        <f t="shared" ref="F21:F26" si="2">ROUND(E21/$E$53*1000,2)</f>
        <v>2066.62</v>
      </c>
      <c r="G21" s="37">
        <v>126867.33100000001</v>
      </c>
      <c r="H21" s="38">
        <f>ROUND(G21/$G$53*1000,2)-0.01</f>
        <v>3212.66</v>
      </c>
    </row>
    <row r="22" spans="1:8" ht="35.25" customHeight="1" x14ac:dyDescent="0.3">
      <c r="A22" s="32" t="s">
        <v>27</v>
      </c>
      <c r="B22" s="33" t="s">
        <v>28</v>
      </c>
      <c r="C22" s="34">
        <v>19749.182000000001</v>
      </c>
      <c r="D22" s="35">
        <f>ROUND(C22/$C$53*1000,2)-0.01</f>
        <v>25.259999999999998</v>
      </c>
      <c r="E22" s="36">
        <v>4022.5189999999998</v>
      </c>
      <c r="F22" s="35">
        <f t="shared" si="2"/>
        <v>25.79</v>
      </c>
      <c r="G22" s="37">
        <v>1010.399</v>
      </c>
      <c r="H22" s="38">
        <f>ROUND(G22/$G$53*1000,2)</f>
        <v>25.59</v>
      </c>
    </row>
    <row r="23" spans="1:8" ht="35.25" customHeight="1" x14ac:dyDescent="0.3">
      <c r="A23" s="32" t="s">
        <v>29</v>
      </c>
      <c r="B23" s="33" t="s">
        <v>30</v>
      </c>
      <c r="C23" s="34"/>
      <c r="D23" s="35">
        <f>ROUND(C23/$C$53*1000,2)</f>
        <v>0</v>
      </c>
      <c r="E23" s="36"/>
      <c r="F23" s="35">
        <f t="shared" si="2"/>
        <v>0</v>
      </c>
      <c r="G23" s="37">
        <v>0</v>
      </c>
      <c r="H23" s="38">
        <f>ROUND(G23/$G$53*1000,2)</f>
        <v>0</v>
      </c>
    </row>
    <row r="24" spans="1:8" ht="35.25" customHeight="1" x14ac:dyDescent="0.3">
      <c r="A24" s="32" t="s">
        <v>31</v>
      </c>
      <c r="B24" s="33" t="s">
        <v>32</v>
      </c>
      <c r="C24" s="34">
        <v>3416.098</v>
      </c>
      <c r="D24" s="35">
        <f>ROUND(C24/$C$53*1000,2)</f>
        <v>4.37</v>
      </c>
      <c r="E24" s="36">
        <v>695.79200000000003</v>
      </c>
      <c r="F24" s="35">
        <f t="shared" si="2"/>
        <v>4.46</v>
      </c>
      <c r="G24" s="37">
        <v>174.773</v>
      </c>
      <c r="H24" s="38">
        <f>ROUND(G24/$G$53*1000,2)</f>
        <v>4.43</v>
      </c>
    </row>
    <row r="25" spans="1:8" ht="35.25" customHeight="1" x14ac:dyDescent="0.3">
      <c r="A25" s="32" t="s">
        <v>33</v>
      </c>
      <c r="B25" s="33" t="s">
        <v>34</v>
      </c>
      <c r="C25" s="39">
        <v>8190.3689999999997</v>
      </c>
      <c r="D25" s="35">
        <f>ROUND(C25/$C$53*1000,2)</f>
        <v>10.48</v>
      </c>
      <c r="E25" s="36">
        <v>1668.2170000000001</v>
      </c>
      <c r="F25" s="35">
        <f t="shared" si="2"/>
        <v>10.7</v>
      </c>
      <c r="G25" s="40">
        <v>419.03100000000001</v>
      </c>
      <c r="H25" s="38">
        <f>ROUND(G25/$G$53*1000,2)</f>
        <v>10.61</v>
      </c>
    </row>
    <row r="26" spans="1:8" s="30" customFormat="1" ht="35.25" customHeight="1" x14ac:dyDescent="0.3">
      <c r="A26" s="31" t="s">
        <v>35</v>
      </c>
      <c r="B26" s="26" t="s">
        <v>36</v>
      </c>
      <c r="C26" s="41">
        <v>153705.492</v>
      </c>
      <c r="D26" s="42">
        <f>ROUND(C26/$C$53*1000,2)</f>
        <v>196.64</v>
      </c>
      <c r="E26" s="43">
        <v>31306.780999999999</v>
      </c>
      <c r="F26" s="42">
        <f t="shared" si="2"/>
        <v>200.72</v>
      </c>
      <c r="G26" s="27">
        <v>7863.8109999999997</v>
      </c>
      <c r="H26" s="44">
        <f>ROUND(G26/$G$53*1000,2)-0.01</f>
        <v>199.13</v>
      </c>
    </row>
    <row r="27" spans="1:8" s="30" customFormat="1" ht="35.25" customHeight="1" x14ac:dyDescent="0.3">
      <c r="A27" s="31" t="s">
        <v>37</v>
      </c>
      <c r="B27" s="26" t="s">
        <v>38</v>
      </c>
      <c r="C27" s="27">
        <f t="shared" ref="C27:H27" si="3">SUM(C28:C30)</f>
        <v>46141.616000000002</v>
      </c>
      <c r="D27" s="28">
        <f t="shared" si="3"/>
        <v>59.03</v>
      </c>
      <c r="E27" s="27">
        <f t="shared" si="3"/>
        <v>9398.1380000000008</v>
      </c>
      <c r="F27" s="28">
        <f t="shared" si="3"/>
        <v>60.26</v>
      </c>
      <c r="G27" s="27">
        <f t="shared" si="3"/>
        <v>2360.6790000000001</v>
      </c>
      <c r="H27" s="29">
        <f t="shared" si="3"/>
        <v>59.77</v>
      </c>
    </row>
    <row r="28" spans="1:8" ht="35.25" customHeight="1" x14ac:dyDescent="0.3">
      <c r="A28" s="32" t="s">
        <v>39</v>
      </c>
      <c r="B28" s="33" t="s">
        <v>40</v>
      </c>
      <c r="C28" s="34">
        <v>33815.209000000003</v>
      </c>
      <c r="D28" s="35">
        <f>ROUND(C28/$C$53*1000,2)</f>
        <v>43.26</v>
      </c>
      <c r="E28" s="36">
        <v>6887.4920000000002</v>
      </c>
      <c r="F28" s="35">
        <f>ROUND(E28/$E$53*1000,2)</f>
        <v>44.16</v>
      </c>
      <c r="G28" s="37">
        <v>1730.038</v>
      </c>
      <c r="H28" s="38">
        <f>ROUND(G28/$G$53*1000,2)</f>
        <v>43.81</v>
      </c>
    </row>
    <row r="29" spans="1:8" ht="35.25" customHeight="1" x14ac:dyDescent="0.3">
      <c r="A29" s="32" t="s">
        <v>41</v>
      </c>
      <c r="B29" s="33" t="s">
        <v>42</v>
      </c>
      <c r="C29" s="34">
        <v>5892.7870000000003</v>
      </c>
      <c r="D29" s="35">
        <f>ROUND(C29/$C$53*1000,2)</f>
        <v>7.54</v>
      </c>
      <c r="E29" s="36">
        <v>1200.2449999999999</v>
      </c>
      <c r="F29" s="35">
        <f>ROUND(E29/$E$53*1000,2)</f>
        <v>7.7</v>
      </c>
      <c r="G29" s="37">
        <v>301.48399999999998</v>
      </c>
      <c r="H29" s="38">
        <f>ROUND(G29/$G$53*1000,2)</f>
        <v>7.63</v>
      </c>
    </row>
    <row r="30" spans="1:8" ht="35.25" customHeight="1" x14ac:dyDescent="0.3">
      <c r="A30" s="32" t="s">
        <v>43</v>
      </c>
      <c r="B30" s="33" t="s">
        <v>44</v>
      </c>
      <c r="C30" s="34">
        <v>6433.62</v>
      </c>
      <c r="D30" s="35">
        <f>ROUND(C30/$C$53*1000,2)</f>
        <v>8.23</v>
      </c>
      <c r="E30" s="36">
        <v>1310.4010000000001</v>
      </c>
      <c r="F30" s="35">
        <f>ROUND(E30/$E$53*1000,2)</f>
        <v>8.4</v>
      </c>
      <c r="G30" s="37">
        <v>329.15699999999998</v>
      </c>
      <c r="H30" s="38">
        <f>ROUND(G30/$G$53*1000,2)-0.01</f>
        <v>8.33</v>
      </c>
    </row>
    <row r="31" spans="1:8" s="30" customFormat="1" ht="35.25" customHeight="1" x14ac:dyDescent="0.3">
      <c r="A31" s="31" t="s">
        <v>45</v>
      </c>
      <c r="B31" s="26" t="s">
        <v>46</v>
      </c>
      <c r="C31" s="27">
        <f t="shared" ref="C31:H31" si="4">SUM(C32:C34)</f>
        <v>94378.879000000001</v>
      </c>
      <c r="D31" s="28">
        <f t="shared" si="4"/>
        <v>120.74000000000001</v>
      </c>
      <c r="E31" s="27">
        <f t="shared" si="4"/>
        <v>19223.119000000002</v>
      </c>
      <c r="F31" s="28">
        <f t="shared" si="4"/>
        <v>123.24</v>
      </c>
      <c r="G31" s="27">
        <f t="shared" si="4"/>
        <v>4828.5689999999995</v>
      </c>
      <c r="H31" s="29">
        <f t="shared" si="4"/>
        <v>122.28</v>
      </c>
    </row>
    <row r="32" spans="1:8" ht="35.25" customHeight="1" x14ac:dyDescent="0.3">
      <c r="A32" s="32" t="s">
        <v>47</v>
      </c>
      <c r="B32" s="33" t="s">
        <v>48</v>
      </c>
      <c r="C32" s="34">
        <v>73246.805999999997</v>
      </c>
      <c r="D32" s="35">
        <f>ROUND(C32/$C$53*1000,2)</f>
        <v>93.7</v>
      </c>
      <c r="E32" s="36">
        <v>14918.931</v>
      </c>
      <c r="F32" s="35">
        <f>ROUND(E32/$E$53*1000,2)</f>
        <v>95.65</v>
      </c>
      <c r="G32" s="37">
        <v>3747.42</v>
      </c>
      <c r="H32" s="38">
        <f>ROUND(G32/$G$53*1000,2)</f>
        <v>94.9</v>
      </c>
    </row>
    <row r="33" spans="1:8" ht="35.25" customHeight="1" x14ac:dyDescent="0.3">
      <c r="A33" s="32" t="s">
        <v>49</v>
      </c>
      <c r="B33" s="33" t="s">
        <v>50</v>
      </c>
      <c r="C33" s="34">
        <v>16114.297</v>
      </c>
      <c r="D33" s="35">
        <f>ROUND(C33/$C$53*1000,2)</f>
        <v>20.62</v>
      </c>
      <c r="E33" s="36">
        <v>3282.165</v>
      </c>
      <c r="F33" s="35">
        <f>ROUND(E33/$E$53*1000,2)</f>
        <v>21.04</v>
      </c>
      <c r="G33" s="37">
        <v>824.43200000000002</v>
      </c>
      <c r="H33" s="38">
        <f>ROUND(G33/$G$53*1000,2)</f>
        <v>20.88</v>
      </c>
    </row>
    <row r="34" spans="1:8" ht="35.25" customHeight="1" x14ac:dyDescent="0.3">
      <c r="A34" s="32" t="s">
        <v>51</v>
      </c>
      <c r="B34" s="33" t="s">
        <v>52</v>
      </c>
      <c r="C34" s="34">
        <v>5017.7759999999998</v>
      </c>
      <c r="D34" s="35">
        <f>ROUND(C34/$C$53*1000,2)</f>
        <v>6.42</v>
      </c>
      <c r="E34" s="36">
        <v>1022.023</v>
      </c>
      <c r="F34" s="35">
        <f>ROUND(E34/$E$53*1000,2)</f>
        <v>6.55</v>
      </c>
      <c r="G34" s="37">
        <v>256.71699999999998</v>
      </c>
      <c r="H34" s="38">
        <f>ROUND(G34/$G$53*1000,2)</f>
        <v>6.5</v>
      </c>
    </row>
    <row r="35" spans="1:8" s="30" customFormat="1" ht="35.25" customHeight="1" x14ac:dyDescent="0.3">
      <c r="A35" s="31">
        <v>2</v>
      </c>
      <c r="B35" s="26" t="s">
        <v>53</v>
      </c>
      <c r="C35" s="27">
        <f t="shared" ref="C35:H35" si="5">SUM(C36:C38)</f>
        <v>45957.18</v>
      </c>
      <c r="D35" s="28">
        <f t="shared" si="5"/>
        <v>58.79</v>
      </c>
      <c r="E35" s="27">
        <f t="shared" si="5"/>
        <v>9360.5720000000001</v>
      </c>
      <c r="F35" s="28">
        <f t="shared" si="5"/>
        <v>60.010000000000005</v>
      </c>
      <c r="G35" s="27">
        <f t="shared" si="5"/>
        <v>2351.241</v>
      </c>
      <c r="H35" s="29">
        <f t="shared" si="5"/>
        <v>59.550000000000004</v>
      </c>
    </row>
    <row r="36" spans="1:8" ht="35.25" customHeight="1" x14ac:dyDescent="0.3">
      <c r="A36" s="32" t="s">
        <v>54</v>
      </c>
      <c r="B36" s="33" t="s">
        <v>48</v>
      </c>
      <c r="C36" s="34">
        <v>32654.341</v>
      </c>
      <c r="D36" s="35">
        <f>ROUND(C36/$C$53*1000,2)</f>
        <v>41.77</v>
      </c>
      <c r="E36" s="36">
        <v>6651.0460000000003</v>
      </c>
      <c r="F36" s="35">
        <f>ROUND(E36/$E$53*1000,2)</f>
        <v>42.64</v>
      </c>
      <c r="G36" s="37">
        <v>1670.646</v>
      </c>
      <c r="H36" s="38">
        <f>ROUND(G36/$G$53*1000,2)</f>
        <v>42.31</v>
      </c>
    </row>
    <row r="37" spans="1:8" ht="35.25" customHeight="1" x14ac:dyDescent="0.3">
      <c r="A37" s="32" t="s">
        <v>55</v>
      </c>
      <c r="B37" s="33" t="s">
        <v>40</v>
      </c>
      <c r="C37" s="34">
        <v>7183.9549999999999</v>
      </c>
      <c r="D37" s="35">
        <f>ROUND(C37/$C$53*1000,2)</f>
        <v>9.19</v>
      </c>
      <c r="E37" s="36">
        <v>1463.23</v>
      </c>
      <c r="F37" s="35">
        <f>ROUND(E37/$E$53*1000,2)</f>
        <v>9.3800000000000008</v>
      </c>
      <c r="G37" s="37">
        <v>367.54199999999997</v>
      </c>
      <c r="H37" s="38">
        <f>ROUND(G37/$G$53*1000,2)</f>
        <v>9.31</v>
      </c>
    </row>
    <row r="38" spans="1:8" ht="35.25" customHeight="1" x14ac:dyDescent="0.3">
      <c r="A38" s="32" t="s">
        <v>56</v>
      </c>
      <c r="B38" s="33" t="s">
        <v>57</v>
      </c>
      <c r="C38" s="34">
        <v>6118.884</v>
      </c>
      <c r="D38" s="35">
        <f>ROUND(C38/$C$53*1000,2)</f>
        <v>7.83</v>
      </c>
      <c r="E38" s="36">
        <v>1246.296</v>
      </c>
      <c r="F38" s="35">
        <f>ROUND(E38/$E$53*1000,2)</f>
        <v>7.99</v>
      </c>
      <c r="G38" s="37">
        <v>313.053</v>
      </c>
      <c r="H38" s="38">
        <f>ROUND(G38/$G$53*1000,2)</f>
        <v>7.93</v>
      </c>
    </row>
    <row r="39" spans="1:8" s="30" customFormat="1" ht="35.25" customHeight="1" x14ac:dyDescent="0.3">
      <c r="A39" s="20">
        <v>3</v>
      </c>
      <c r="B39" s="26" t="s">
        <v>58</v>
      </c>
      <c r="C39" s="27">
        <f t="shared" ref="C39:H39" si="6">SUM(C40:C42)</f>
        <v>0</v>
      </c>
      <c r="D39" s="28">
        <f t="shared" si="6"/>
        <v>0</v>
      </c>
      <c r="E39" s="45">
        <f t="shared" si="6"/>
        <v>0</v>
      </c>
      <c r="F39" s="28">
        <f t="shared" si="6"/>
        <v>0</v>
      </c>
      <c r="G39" s="27">
        <f t="shared" si="6"/>
        <v>0</v>
      </c>
      <c r="H39" s="29">
        <f t="shared" si="6"/>
        <v>0</v>
      </c>
    </row>
    <row r="40" spans="1:8" ht="35.25" customHeight="1" x14ac:dyDescent="0.3">
      <c r="A40" s="32" t="s">
        <v>59</v>
      </c>
      <c r="B40" s="33" t="s">
        <v>48</v>
      </c>
      <c r="C40" s="34">
        <v>0</v>
      </c>
      <c r="D40" s="35">
        <f>ROUND(C40/$C$53*1000,2)</f>
        <v>0</v>
      </c>
      <c r="E40" s="34">
        <v>0</v>
      </c>
      <c r="F40" s="35">
        <f>ROUND(E40/$E$53*1000,2)</f>
        <v>0</v>
      </c>
      <c r="G40" s="37">
        <v>0</v>
      </c>
      <c r="H40" s="38">
        <f>ROUND(G40/$G$53*1000,2)</f>
        <v>0</v>
      </c>
    </row>
    <row r="41" spans="1:8" ht="35.25" customHeight="1" x14ac:dyDescent="0.3">
      <c r="A41" s="32" t="s">
        <v>60</v>
      </c>
      <c r="B41" s="33" t="s">
        <v>40</v>
      </c>
      <c r="C41" s="34">
        <v>0</v>
      </c>
      <c r="D41" s="35">
        <f>ROUND(C41/$C$53*1000,2)</f>
        <v>0</v>
      </c>
      <c r="E41" s="34">
        <v>0</v>
      </c>
      <c r="F41" s="35">
        <f>ROUND(E41/$E$53*1000,2)</f>
        <v>0</v>
      </c>
      <c r="G41" s="37">
        <v>0</v>
      </c>
      <c r="H41" s="38">
        <f>ROUND(G41/$G$53*1000,2)</f>
        <v>0</v>
      </c>
    </row>
    <row r="42" spans="1:8" ht="35.25" customHeight="1" x14ac:dyDescent="0.3">
      <c r="A42" s="32" t="s">
        <v>61</v>
      </c>
      <c r="B42" s="33" t="s">
        <v>57</v>
      </c>
      <c r="C42" s="34">
        <v>0</v>
      </c>
      <c r="D42" s="35">
        <f>ROUND(C42/$C$53*1000,2)</f>
        <v>0</v>
      </c>
      <c r="E42" s="34">
        <v>0</v>
      </c>
      <c r="F42" s="35">
        <f>ROUND(E42/$E$53*1000,2)</f>
        <v>0</v>
      </c>
      <c r="G42" s="37">
        <v>0</v>
      </c>
      <c r="H42" s="38">
        <f>ROUND(G42/$G$53*1000,2)</f>
        <v>0</v>
      </c>
    </row>
    <row r="43" spans="1:8" s="30" customFormat="1" ht="35.25" customHeight="1" x14ac:dyDescent="0.3">
      <c r="A43" s="20">
        <v>4</v>
      </c>
      <c r="B43" s="26" t="s">
        <v>62</v>
      </c>
      <c r="C43" s="41">
        <v>234.30600000000001</v>
      </c>
      <c r="D43" s="42">
        <f>ROUND(C43/$C$53*1000,2)</f>
        <v>0.3</v>
      </c>
      <c r="E43" s="41">
        <v>47.723999999999997</v>
      </c>
      <c r="F43" s="42">
        <f>ROUND(E43/$E$53*1000,2)</f>
        <v>0.31</v>
      </c>
      <c r="G43" s="27">
        <v>11.987</v>
      </c>
      <c r="H43" s="44">
        <f>ROUND(G43/$G$53*1000,2)</f>
        <v>0.3</v>
      </c>
    </row>
    <row r="44" spans="1:8" s="30" customFormat="1" ht="35.25" customHeight="1" x14ac:dyDescent="0.3">
      <c r="A44" s="20">
        <v>5</v>
      </c>
      <c r="B44" s="26" t="s">
        <v>63</v>
      </c>
      <c r="C44" s="41">
        <v>0</v>
      </c>
      <c r="D44" s="42">
        <f>ROUND(C44/$C$53*1000,2)</f>
        <v>0</v>
      </c>
      <c r="E44" s="41">
        <v>0</v>
      </c>
      <c r="F44" s="42">
        <f>ROUND(E44/$C$53*1000,2)</f>
        <v>0</v>
      </c>
      <c r="G44" s="27">
        <v>0</v>
      </c>
      <c r="H44" s="44">
        <f>ROUND(G44/$G$53*1000,2)</f>
        <v>0</v>
      </c>
    </row>
    <row r="45" spans="1:8" s="30" customFormat="1" ht="35.25" customHeight="1" x14ac:dyDescent="0.3">
      <c r="A45" s="20">
        <v>6</v>
      </c>
      <c r="B45" s="26" t="s">
        <v>64</v>
      </c>
      <c r="C45" s="27">
        <f t="shared" ref="C45:H45" si="7">C19+C35+C39+C43</f>
        <v>1170387.1629999999</v>
      </c>
      <c r="D45" s="28">
        <f t="shared" si="7"/>
        <v>1497.28</v>
      </c>
      <c r="E45" s="27">
        <f t="shared" si="7"/>
        <v>398052.14299999998</v>
      </c>
      <c r="F45" s="28">
        <f t="shared" si="7"/>
        <v>2552.1099999999997</v>
      </c>
      <c r="G45" s="27">
        <f t="shared" si="7"/>
        <v>145887.821</v>
      </c>
      <c r="H45" s="29">
        <f t="shared" si="7"/>
        <v>3694.3200000000006</v>
      </c>
    </row>
    <row r="46" spans="1:8" s="30" customFormat="1" ht="35.25" customHeight="1" x14ac:dyDescent="0.3">
      <c r="A46" s="20">
        <v>7</v>
      </c>
      <c r="B46" s="26" t="s">
        <v>65</v>
      </c>
      <c r="C46" s="41">
        <v>0</v>
      </c>
      <c r="D46" s="46">
        <v>0</v>
      </c>
      <c r="E46" s="41">
        <v>0</v>
      </c>
      <c r="F46" s="46">
        <v>0</v>
      </c>
      <c r="G46" s="27">
        <v>0</v>
      </c>
      <c r="H46" s="44">
        <f>ROUND(G46/$G$53*1000,2)</f>
        <v>0</v>
      </c>
    </row>
    <row r="47" spans="1:8" s="30" customFormat="1" ht="35.25" customHeight="1" x14ac:dyDescent="0.3">
      <c r="A47" s="20">
        <v>8</v>
      </c>
      <c r="B47" s="26" t="s">
        <v>66</v>
      </c>
      <c r="C47" s="27">
        <f t="shared" ref="C47:H47" si="8">SUM(C48:C52)</f>
        <v>26240.080000000002</v>
      </c>
      <c r="D47" s="28">
        <f t="shared" si="8"/>
        <v>33.57</v>
      </c>
      <c r="E47" s="27">
        <f t="shared" si="8"/>
        <v>8924.3289999999997</v>
      </c>
      <c r="F47" s="28">
        <f t="shared" si="8"/>
        <v>57.22</v>
      </c>
      <c r="G47" s="27">
        <f t="shared" si="8"/>
        <v>3270.8050000000003</v>
      </c>
      <c r="H47" s="29">
        <f t="shared" si="8"/>
        <v>82.82</v>
      </c>
    </row>
    <row r="48" spans="1:8" ht="35.25" customHeight="1" x14ac:dyDescent="0.3">
      <c r="A48" s="32" t="s">
        <v>67</v>
      </c>
      <c r="B48" s="33" t="s">
        <v>68</v>
      </c>
      <c r="C48" s="34">
        <v>4002.7240000000002</v>
      </c>
      <c r="D48" s="35">
        <f>ROUND(C48/$C$53*1000,2)</f>
        <v>5.12</v>
      </c>
      <c r="E48" s="34">
        <v>1361.338</v>
      </c>
      <c r="F48" s="35">
        <f>ROUND(E48/$E$53*1000,2)</f>
        <v>8.73</v>
      </c>
      <c r="G48" s="37">
        <v>498.93599999999998</v>
      </c>
      <c r="H48" s="38">
        <f>ROUND(G48/$G$53*1000,2)</f>
        <v>12.63</v>
      </c>
    </row>
    <row r="49" spans="1:8" ht="35.25" customHeight="1" x14ac:dyDescent="0.3">
      <c r="A49" s="32" t="s">
        <v>69</v>
      </c>
      <c r="B49" s="33" t="s">
        <v>70</v>
      </c>
      <c r="C49" s="34">
        <v>0</v>
      </c>
      <c r="D49" s="35">
        <f>ROUND(C49/$C$53*1000,2)</f>
        <v>0</v>
      </c>
      <c r="E49" s="34">
        <v>0</v>
      </c>
      <c r="F49" s="35">
        <f>ROUND(E49/$E$53*1000,2)</f>
        <v>0</v>
      </c>
      <c r="G49" s="37">
        <v>0</v>
      </c>
      <c r="H49" s="38">
        <f>ROUND(G49/$G$53*1000,2)</f>
        <v>0</v>
      </c>
    </row>
    <row r="50" spans="1:8" ht="35.25" customHeight="1" x14ac:dyDescent="0.3">
      <c r="A50" s="32" t="s">
        <v>101</v>
      </c>
      <c r="B50" s="33" t="s">
        <v>71</v>
      </c>
      <c r="C50" s="34">
        <v>0</v>
      </c>
      <c r="D50" s="35">
        <f>ROUND(C50/$C$53*1000,2)</f>
        <v>0</v>
      </c>
      <c r="E50" s="34">
        <v>0</v>
      </c>
      <c r="F50" s="35">
        <f>ROUND(E50/$E$53*1000,2)</f>
        <v>0</v>
      </c>
      <c r="G50" s="37">
        <v>0</v>
      </c>
      <c r="H50" s="38">
        <f>ROUND(G50/$G$53*1000,2)</f>
        <v>0</v>
      </c>
    </row>
    <row r="51" spans="1:8" ht="35.25" customHeight="1" x14ac:dyDescent="0.3">
      <c r="A51" s="32" t="s">
        <v>72</v>
      </c>
      <c r="B51" s="33" t="s">
        <v>73</v>
      </c>
      <c r="C51" s="34">
        <v>0</v>
      </c>
      <c r="D51" s="35">
        <f>ROUND(C51/$C$53*1000,2)</f>
        <v>0</v>
      </c>
      <c r="E51" s="34">
        <v>0</v>
      </c>
      <c r="F51" s="35">
        <f>ROUND(E51/$E$53*1000,2)</f>
        <v>0</v>
      </c>
      <c r="G51" s="37">
        <v>0</v>
      </c>
      <c r="H51" s="38">
        <f>ROUND(G51/$G$53*1000,2)</f>
        <v>0</v>
      </c>
    </row>
    <row r="52" spans="1:8" ht="35.25" customHeight="1" x14ac:dyDescent="0.3">
      <c r="A52" s="32" t="s">
        <v>74</v>
      </c>
      <c r="B52" s="33" t="s">
        <v>75</v>
      </c>
      <c r="C52" s="34">
        <v>22237.356</v>
      </c>
      <c r="D52" s="35">
        <f>ROUND(C52/$C$53*1000,2)</f>
        <v>28.45</v>
      </c>
      <c r="E52" s="34">
        <v>7562.991</v>
      </c>
      <c r="F52" s="35">
        <f>ROUND(E52/$E$53*1000,2)</f>
        <v>48.49</v>
      </c>
      <c r="G52" s="37">
        <v>2771.8690000000001</v>
      </c>
      <c r="H52" s="38">
        <f>ROUND(G52/$G$53*1000,2)</f>
        <v>70.19</v>
      </c>
    </row>
    <row r="53" spans="1:8" ht="41.25" customHeight="1" x14ac:dyDescent="0.3">
      <c r="A53" s="47">
        <v>9</v>
      </c>
      <c r="B53" s="48" t="s">
        <v>76</v>
      </c>
      <c r="C53" s="49">
        <v>781674.79</v>
      </c>
      <c r="D53" s="50" t="s">
        <v>77</v>
      </c>
      <c r="E53" s="49">
        <v>155969.54</v>
      </c>
      <c r="F53" s="50" t="s">
        <v>77</v>
      </c>
      <c r="G53" s="51">
        <v>39489.74</v>
      </c>
      <c r="H53" s="50" t="s">
        <v>77</v>
      </c>
    </row>
    <row r="54" spans="1:8" ht="35.25" customHeight="1" x14ac:dyDescent="0.3">
      <c r="A54" s="52"/>
    </row>
    <row r="55" spans="1:8" ht="35.25" customHeight="1" x14ac:dyDescent="0.3">
      <c r="A55" s="53"/>
      <c r="B55" s="54"/>
      <c r="C55" s="54"/>
      <c r="D55" s="54"/>
      <c r="E55" s="54"/>
      <c r="F55" s="54"/>
      <c r="G55" s="55"/>
      <c r="H55" s="53"/>
    </row>
    <row r="56" spans="1:8" ht="35.25" customHeight="1" x14ac:dyDescent="0.3">
      <c r="A56" s="56"/>
      <c r="B56" s="56"/>
      <c r="C56" s="56"/>
      <c r="D56" s="56"/>
      <c r="E56" s="56"/>
      <c r="F56" s="56"/>
      <c r="G56" s="57"/>
    </row>
    <row r="57" spans="1:8" s="30" customFormat="1" ht="42.75" customHeight="1" x14ac:dyDescent="0.3">
      <c r="A57" s="210" t="s">
        <v>78</v>
      </c>
      <c r="B57" s="210"/>
      <c r="C57" s="58"/>
      <c r="D57" s="58"/>
      <c r="E57" s="58"/>
      <c r="F57" s="58"/>
      <c r="G57" s="207" t="s">
        <v>79</v>
      </c>
      <c r="H57" s="207"/>
    </row>
  </sheetData>
  <mergeCells count="20">
    <mergeCell ref="G57:H57"/>
    <mergeCell ref="F8:H8"/>
    <mergeCell ref="B18:H18"/>
    <mergeCell ref="A57:B57"/>
    <mergeCell ref="F3:H3"/>
    <mergeCell ref="F4:H4"/>
    <mergeCell ref="F5:H5"/>
    <mergeCell ref="A13:A15"/>
    <mergeCell ref="B13:B15"/>
    <mergeCell ref="C13:D13"/>
    <mergeCell ref="E13:F13"/>
    <mergeCell ref="G13:H13"/>
    <mergeCell ref="A9:H9"/>
    <mergeCell ref="A10:H10"/>
    <mergeCell ref="A11:H11"/>
    <mergeCell ref="A12:G12"/>
    <mergeCell ref="F6:H6"/>
    <mergeCell ref="F7:H7"/>
    <mergeCell ref="F1:H1"/>
    <mergeCell ref="F2:H2"/>
  </mergeCells>
  <printOptions horizontalCentered="1"/>
  <pageMargins left="1.1811023622047245" right="0.78740157480314965" top="0.39370078740157483" bottom="0.39370078740157483" header="0.19685039370078741" footer="0.19685039370078741"/>
  <pageSetup paperSize="9" scale="3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58"/>
  <sheetViews>
    <sheetView view="pageBreakPreview" topLeftCell="A25" zoomScale="90" zoomScaleNormal="110" zoomScaleSheetLayoutView="90" zoomScalePageLayoutView="65" workbookViewId="0">
      <selection activeCell="F6" sqref="F6:H6"/>
    </sheetView>
  </sheetViews>
  <sheetFormatPr defaultColWidth="8.5703125" defaultRowHeight="18.75" x14ac:dyDescent="0.3"/>
  <cols>
    <col min="1" max="1" width="7.28515625" style="1" customWidth="1"/>
    <col min="2" max="2" width="62.85546875" style="1" customWidth="1"/>
    <col min="3" max="3" width="19.28515625" style="1" customWidth="1"/>
    <col min="4" max="4" width="13" style="1" customWidth="1"/>
    <col min="5" max="5" width="20.140625" style="1" customWidth="1"/>
    <col min="6" max="6" width="13.28515625" style="1" customWidth="1"/>
    <col min="7" max="7" width="23" style="3" customWidth="1"/>
    <col min="8" max="8" width="15.140625" style="1" customWidth="1"/>
    <col min="9" max="9" width="8.5703125" style="1"/>
    <col min="10" max="10" width="17.140625" style="1" customWidth="1"/>
    <col min="11" max="13" width="8.5703125" style="1"/>
    <col min="14" max="14" width="14.28515625" style="1" customWidth="1"/>
    <col min="15" max="1025" width="8.5703125" style="1"/>
    <col min="1026" max="16384" width="8.5703125" style="4"/>
  </cols>
  <sheetData>
    <row r="1" spans="1:1025" x14ac:dyDescent="0.3">
      <c r="A1" s="53"/>
      <c r="F1" s="2" t="s">
        <v>80</v>
      </c>
    </row>
    <row r="2" spans="1:1025" ht="20.25" customHeight="1" x14ac:dyDescent="0.3">
      <c r="F2" s="205" t="s">
        <v>1</v>
      </c>
      <c r="G2" s="205"/>
      <c r="H2" s="205"/>
    </row>
    <row r="3" spans="1:1025" ht="36.75" customHeight="1" x14ac:dyDescent="0.3">
      <c r="F3" s="211" t="s">
        <v>2</v>
      </c>
      <c r="G3" s="211"/>
      <c r="H3" s="211"/>
    </row>
    <row r="4" spans="1:1025" ht="22.5" customHeight="1" x14ac:dyDescent="0.3">
      <c r="F4" s="205" t="s">
        <v>3</v>
      </c>
      <c r="G4" s="205"/>
      <c r="H4" s="205"/>
    </row>
    <row r="5" spans="1:1025" ht="19.5" customHeight="1" x14ac:dyDescent="0.3">
      <c r="F5" s="205" t="s">
        <v>4</v>
      </c>
      <c r="G5" s="205"/>
      <c r="H5" s="205"/>
    </row>
    <row r="6" spans="1:1025" x14ac:dyDescent="0.3">
      <c r="F6" s="205" t="s">
        <v>172</v>
      </c>
      <c r="G6" s="205"/>
      <c r="H6" s="205"/>
    </row>
    <row r="7" spans="1:1025" ht="78" customHeight="1" x14ac:dyDescent="0.3">
      <c r="F7" s="206" t="s">
        <v>171</v>
      </c>
      <c r="G7" s="206"/>
      <c r="H7" s="206"/>
    </row>
    <row r="8" spans="1:1025" ht="23.25" customHeight="1" x14ac:dyDescent="0.3">
      <c r="F8" s="208" t="s">
        <v>5</v>
      </c>
      <c r="G8" s="208"/>
      <c r="H8" s="208"/>
    </row>
    <row r="9" spans="1:1025" ht="15.75" customHeight="1" x14ac:dyDescent="0.3">
      <c r="F9" s="5"/>
      <c r="H9" s="5"/>
    </row>
    <row r="10" spans="1:1025" ht="15.75" customHeight="1" x14ac:dyDescent="0.3">
      <c r="A10" s="203" t="s">
        <v>6</v>
      </c>
      <c r="B10" s="203"/>
      <c r="C10" s="203"/>
      <c r="D10" s="203"/>
      <c r="E10" s="203"/>
      <c r="F10" s="203"/>
      <c r="G10" s="203"/>
      <c r="H10" s="203"/>
    </row>
    <row r="11" spans="1:1025" x14ac:dyDescent="0.3">
      <c r="A11" s="203" t="s">
        <v>81</v>
      </c>
      <c r="B11" s="203"/>
      <c r="C11" s="203"/>
      <c r="D11" s="203"/>
      <c r="E11" s="203"/>
      <c r="F11" s="203"/>
      <c r="G11" s="203"/>
      <c r="H11" s="203"/>
    </row>
    <row r="12" spans="1:1025" ht="18.75" customHeight="1" x14ac:dyDescent="0.3">
      <c r="A12" s="203" t="s">
        <v>8</v>
      </c>
      <c r="B12" s="203"/>
      <c r="C12" s="203"/>
      <c r="D12" s="203"/>
      <c r="E12" s="203"/>
      <c r="F12" s="203"/>
      <c r="G12" s="203"/>
      <c r="H12" s="203"/>
    </row>
    <row r="13" spans="1:1025" ht="18.75" customHeight="1" x14ac:dyDescent="0.3">
      <c r="A13" s="66"/>
      <c r="B13" s="66"/>
      <c r="C13" s="66"/>
      <c r="D13" s="66"/>
      <c r="E13" s="66"/>
      <c r="F13" s="66"/>
      <c r="G13" s="66"/>
      <c r="H13" s="7" t="s">
        <v>9</v>
      </c>
    </row>
    <row r="14" spans="1:1025" s="65" customFormat="1" ht="93" customHeight="1" x14ac:dyDescent="0.25">
      <c r="A14" s="212" t="s">
        <v>10</v>
      </c>
      <c r="B14" s="213" t="s">
        <v>11</v>
      </c>
      <c r="C14" s="214" t="s">
        <v>12</v>
      </c>
      <c r="D14" s="214"/>
      <c r="E14" s="215" t="s">
        <v>13</v>
      </c>
      <c r="F14" s="215"/>
      <c r="G14" s="216" t="s">
        <v>138</v>
      </c>
      <c r="H14" s="216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</row>
    <row r="15" spans="1:1025" s="88" customFormat="1" ht="48" customHeight="1" x14ac:dyDescent="0.3">
      <c r="A15" s="212"/>
      <c r="B15" s="213"/>
      <c r="C15" s="8" t="s">
        <v>14</v>
      </c>
      <c r="D15" s="8" t="s">
        <v>15</v>
      </c>
      <c r="E15" s="8" t="s">
        <v>14</v>
      </c>
      <c r="F15" s="9" t="s">
        <v>15</v>
      </c>
      <c r="G15" s="8" t="s">
        <v>14</v>
      </c>
      <c r="H15" s="10" t="s">
        <v>15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  <c r="AMK15" s="30"/>
    </row>
    <row r="16" spans="1:1025" s="88" customFormat="1" ht="34.5" customHeight="1" x14ac:dyDescent="0.3">
      <c r="A16" s="212"/>
      <c r="B16" s="213"/>
      <c r="C16" s="8" t="s">
        <v>16</v>
      </c>
      <c r="D16" s="89" t="s">
        <v>17</v>
      </c>
      <c r="E16" s="8" t="s">
        <v>16</v>
      </c>
      <c r="F16" s="90" t="s">
        <v>17</v>
      </c>
      <c r="G16" s="8" t="s">
        <v>16</v>
      </c>
      <c r="H16" s="91" t="s">
        <v>17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  <c r="ZZ16" s="30"/>
      <c r="AAA16" s="30"/>
      <c r="AAB16" s="30"/>
      <c r="AAC16" s="30"/>
      <c r="AAD16" s="30"/>
      <c r="AAE16" s="30"/>
      <c r="AAF16" s="30"/>
      <c r="AAG16" s="30"/>
      <c r="AAH16" s="30"/>
      <c r="AAI16" s="30"/>
      <c r="AAJ16" s="30"/>
      <c r="AAK16" s="30"/>
      <c r="AAL16" s="30"/>
      <c r="AAM16" s="30"/>
      <c r="AAN16" s="30"/>
      <c r="AAO16" s="30"/>
      <c r="AAP16" s="30"/>
      <c r="AAQ16" s="30"/>
      <c r="AAR16" s="30"/>
      <c r="AAS16" s="30"/>
      <c r="AAT16" s="30"/>
      <c r="AAU16" s="30"/>
      <c r="AAV16" s="30"/>
      <c r="AAW16" s="30"/>
      <c r="AAX16" s="30"/>
      <c r="AAY16" s="30"/>
      <c r="AAZ16" s="30"/>
      <c r="ABA16" s="30"/>
      <c r="ABB16" s="30"/>
      <c r="ABC16" s="30"/>
      <c r="ABD16" s="30"/>
      <c r="ABE16" s="30"/>
      <c r="ABF16" s="30"/>
      <c r="ABG16" s="30"/>
      <c r="ABH16" s="30"/>
      <c r="ABI16" s="30"/>
      <c r="ABJ16" s="30"/>
      <c r="ABK16" s="30"/>
      <c r="ABL16" s="30"/>
      <c r="ABM16" s="30"/>
      <c r="ABN16" s="30"/>
      <c r="ABO16" s="30"/>
      <c r="ABP16" s="30"/>
      <c r="ABQ16" s="30"/>
      <c r="ABR16" s="30"/>
      <c r="ABS16" s="30"/>
      <c r="ABT16" s="30"/>
      <c r="ABU16" s="30"/>
      <c r="ABV16" s="30"/>
      <c r="ABW16" s="30"/>
      <c r="ABX16" s="30"/>
      <c r="ABY16" s="30"/>
      <c r="ABZ16" s="30"/>
      <c r="ACA16" s="30"/>
      <c r="ACB16" s="30"/>
      <c r="ACC16" s="30"/>
      <c r="ACD16" s="30"/>
      <c r="ACE16" s="30"/>
      <c r="ACF16" s="30"/>
      <c r="ACG16" s="30"/>
      <c r="ACH16" s="30"/>
      <c r="ACI16" s="30"/>
      <c r="ACJ16" s="30"/>
      <c r="ACK16" s="30"/>
      <c r="ACL16" s="30"/>
      <c r="ACM16" s="30"/>
      <c r="ACN16" s="30"/>
      <c r="ACO16" s="30"/>
      <c r="ACP16" s="30"/>
      <c r="ACQ16" s="30"/>
      <c r="ACR16" s="30"/>
      <c r="ACS16" s="30"/>
      <c r="ACT16" s="30"/>
      <c r="ACU16" s="30"/>
      <c r="ACV16" s="30"/>
      <c r="ACW16" s="30"/>
      <c r="ACX16" s="30"/>
      <c r="ACY16" s="30"/>
      <c r="ACZ16" s="30"/>
      <c r="ADA16" s="30"/>
      <c r="ADB16" s="30"/>
      <c r="ADC16" s="30"/>
      <c r="ADD16" s="30"/>
      <c r="ADE16" s="30"/>
      <c r="ADF16" s="30"/>
      <c r="ADG16" s="30"/>
      <c r="ADH16" s="30"/>
      <c r="ADI16" s="30"/>
      <c r="ADJ16" s="30"/>
      <c r="ADK16" s="30"/>
      <c r="ADL16" s="30"/>
      <c r="ADM16" s="30"/>
      <c r="ADN16" s="30"/>
      <c r="ADO16" s="30"/>
      <c r="ADP16" s="30"/>
      <c r="ADQ16" s="30"/>
      <c r="ADR16" s="30"/>
      <c r="ADS16" s="30"/>
      <c r="ADT16" s="30"/>
      <c r="ADU16" s="30"/>
      <c r="ADV16" s="30"/>
      <c r="ADW16" s="30"/>
      <c r="ADX16" s="30"/>
      <c r="ADY16" s="30"/>
      <c r="ADZ16" s="30"/>
      <c r="AEA16" s="30"/>
      <c r="AEB16" s="30"/>
      <c r="AEC16" s="30"/>
      <c r="AED16" s="30"/>
      <c r="AEE16" s="30"/>
      <c r="AEF16" s="30"/>
      <c r="AEG16" s="30"/>
      <c r="AEH16" s="30"/>
      <c r="AEI16" s="30"/>
      <c r="AEJ16" s="30"/>
      <c r="AEK16" s="30"/>
      <c r="AEL16" s="30"/>
      <c r="AEM16" s="30"/>
      <c r="AEN16" s="30"/>
      <c r="AEO16" s="30"/>
      <c r="AEP16" s="30"/>
      <c r="AEQ16" s="30"/>
      <c r="AER16" s="30"/>
      <c r="AES16" s="30"/>
      <c r="AET16" s="30"/>
      <c r="AEU16" s="30"/>
      <c r="AEV16" s="30"/>
      <c r="AEW16" s="30"/>
      <c r="AEX16" s="30"/>
      <c r="AEY16" s="30"/>
      <c r="AEZ16" s="30"/>
      <c r="AFA16" s="30"/>
      <c r="AFB16" s="30"/>
      <c r="AFC16" s="30"/>
      <c r="AFD16" s="30"/>
      <c r="AFE16" s="30"/>
      <c r="AFF16" s="30"/>
      <c r="AFG16" s="30"/>
      <c r="AFH16" s="30"/>
      <c r="AFI16" s="30"/>
      <c r="AFJ16" s="30"/>
      <c r="AFK16" s="30"/>
      <c r="AFL16" s="30"/>
      <c r="AFM16" s="30"/>
      <c r="AFN16" s="30"/>
      <c r="AFO16" s="30"/>
      <c r="AFP16" s="30"/>
      <c r="AFQ16" s="30"/>
      <c r="AFR16" s="30"/>
      <c r="AFS16" s="30"/>
      <c r="AFT16" s="30"/>
      <c r="AFU16" s="30"/>
      <c r="AFV16" s="30"/>
      <c r="AFW16" s="30"/>
      <c r="AFX16" s="30"/>
      <c r="AFY16" s="30"/>
      <c r="AFZ16" s="30"/>
      <c r="AGA16" s="30"/>
      <c r="AGB16" s="30"/>
      <c r="AGC16" s="30"/>
      <c r="AGD16" s="30"/>
      <c r="AGE16" s="30"/>
      <c r="AGF16" s="30"/>
      <c r="AGG16" s="30"/>
      <c r="AGH16" s="30"/>
      <c r="AGI16" s="30"/>
      <c r="AGJ16" s="30"/>
      <c r="AGK16" s="30"/>
      <c r="AGL16" s="30"/>
      <c r="AGM16" s="30"/>
      <c r="AGN16" s="30"/>
      <c r="AGO16" s="30"/>
      <c r="AGP16" s="30"/>
      <c r="AGQ16" s="30"/>
      <c r="AGR16" s="30"/>
      <c r="AGS16" s="30"/>
      <c r="AGT16" s="30"/>
      <c r="AGU16" s="30"/>
      <c r="AGV16" s="30"/>
      <c r="AGW16" s="30"/>
      <c r="AGX16" s="30"/>
      <c r="AGY16" s="30"/>
      <c r="AGZ16" s="30"/>
      <c r="AHA16" s="30"/>
      <c r="AHB16" s="30"/>
      <c r="AHC16" s="30"/>
      <c r="AHD16" s="30"/>
      <c r="AHE16" s="30"/>
      <c r="AHF16" s="30"/>
      <c r="AHG16" s="30"/>
      <c r="AHH16" s="30"/>
      <c r="AHI16" s="30"/>
      <c r="AHJ16" s="30"/>
      <c r="AHK16" s="30"/>
      <c r="AHL16" s="30"/>
      <c r="AHM16" s="30"/>
      <c r="AHN16" s="30"/>
      <c r="AHO16" s="30"/>
      <c r="AHP16" s="30"/>
      <c r="AHQ16" s="30"/>
      <c r="AHR16" s="30"/>
      <c r="AHS16" s="30"/>
      <c r="AHT16" s="30"/>
      <c r="AHU16" s="30"/>
      <c r="AHV16" s="30"/>
      <c r="AHW16" s="30"/>
      <c r="AHX16" s="30"/>
      <c r="AHY16" s="30"/>
      <c r="AHZ16" s="30"/>
      <c r="AIA16" s="30"/>
      <c r="AIB16" s="30"/>
      <c r="AIC16" s="30"/>
      <c r="AID16" s="30"/>
      <c r="AIE16" s="30"/>
      <c r="AIF16" s="30"/>
      <c r="AIG16" s="30"/>
      <c r="AIH16" s="30"/>
      <c r="AII16" s="30"/>
      <c r="AIJ16" s="30"/>
      <c r="AIK16" s="30"/>
      <c r="AIL16" s="30"/>
      <c r="AIM16" s="30"/>
      <c r="AIN16" s="30"/>
      <c r="AIO16" s="30"/>
      <c r="AIP16" s="30"/>
      <c r="AIQ16" s="30"/>
      <c r="AIR16" s="30"/>
      <c r="AIS16" s="30"/>
      <c r="AIT16" s="30"/>
      <c r="AIU16" s="30"/>
      <c r="AIV16" s="30"/>
      <c r="AIW16" s="30"/>
      <c r="AIX16" s="30"/>
      <c r="AIY16" s="30"/>
      <c r="AIZ16" s="30"/>
      <c r="AJA16" s="30"/>
      <c r="AJB16" s="30"/>
      <c r="AJC16" s="30"/>
      <c r="AJD16" s="30"/>
      <c r="AJE16" s="30"/>
      <c r="AJF16" s="30"/>
      <c r="AJG16" s="30"/>
      <c r="AJH16" s="30"/>
      <c r="AJI16" s="30"/>
      <c r="AJJ16" s="30"/>
      <c r="AJK16" s="30"/>
      <c r="AJL16" s="30"/>
      <c r="AJM16" s="30"/>
      <c r="AJN16" s="30"/>
      <c r="AJO16" s="30"/>
      <c r="AJP16" s="30"/>
      <c r="AJQ16" s="30"/>
      <c r="AJR16" s="30"/>
      <c r="AJS16" s="30"/>
      <c r="AJT16" s="30"/>
      <c r="AJU16" s="30"/>
      <c r="AJV16" s="30"/>
      <c r="AJW16" s="30"/>
      <c r="AJX16" s="30"/>
      <c r="AJY16" s="30"/>
      <c r="AJZ16" s="30"/>
      <c r="AKA16" s="30"/>
      <c r="AKB16" s="30"/>
      <c r="AKC16" s="30"/>
      <c r="AKD16" s="30"/>
      <c r="AKE16" s="30"/>
      <c r="AKF16" s="30"/>
      <c r="AKG16" s="30"/>
      <c r="AKH16" s="30"/>
      <c r="AKI16" s="30"/>
      <c r="AKJ16" s="30"/>
      <c r="AKK16" s="30"/>
      <c r="AKL16" s="30"/>
      <c r="AKM16" s="30"/>
      <c r="AKN16" s="30"/>
      <c r="AKO16" s="30"/>
      <c r="AKP16" s="30"/>
      <c r="AKQ16" s="30"/>
      <c r="AKR16" s="30"/>
      <c r="AKS16" s="30"/>
      <c r="AKT16" s="30"/>
      <c r="AKU16" s="30"/>
      <c r="AKV16" s="30"/>
      <c r="AKW16" s="30"/>
      <c r="AKX16" s="30"/>
      <c r="AKY16" s="30"/>
      <c r="AKZ16" s="30"/>
      <c r="ALA16" s="30"/>
      <c r="ALB16" s="30"/>
      <c r="ALC16" s="30"/>
      <c r="ALD16" s="30"/>
      <c r="ALE16" s="30"/>
      <c r="ALF16" s="30"/>
      <c r="ALG16" s="30"/>
      <c r="ALH16" s="30"/>
      <c r="ALI16" s="30"/>
      <c r="ALJ16" s="30"/>
      <c r="ALK16" s="30"/>
      <c r="ALL16" s="30"/>
      <c r="ALM16" s="30"/>
      <c r="ALN16" s="30"/>
      <c r="ALO16" s="30"/>
      <c r="ALP16" s="30"/>
      <c r="ALQ16" s="30"/>
      <c r="ALR16" s="30"/>
      <c r="ALS16" s="30"/>
      <c r="ALT16" s="30"/>
      <c r="ALU16" s="30"/>
      <c r="ALV16" s="30"/>
      <c r="ALW16" s="30"/>
      <c r="ALX16" s="30"/>
      <c r="ALY16" s="30"/>
      <c r="ALZ16" s="30"/>
      <c r="AMA16" s="30"/>
      <c r="AMB16" s="30"/>
      <c r="AMC16" s="30"/>
      <c r="AMD16" s="30"/>
      <c r="AME16" s="30"/>
      <c r="AMF16" s="30"/>
      <c r="AMG16" s="30"/>
      <c r="AMH16" s="30"/>
      <c r="AMI16" s="30"/>
      <c r="AMJ16" s="30"/>
      <c r="AMK16" s="30"/>
    </row>
    <row r="17" spans="1:10" ht="19.5" customHeight="1" x14ac:dyDescent="0.3">
      <c r="A17" s="15">
        <v>1</v>
      </c>
      <c r="B17" s="16">
        <v>2</v>
      </c>
      <c r="C17" s="11">
        <v>3</v>
      </c>
      <c r="D17" s="17">
        <v>4</v>
      </c>
      <c r="E17" s="11">
        <v>5</v>
      </c>
      <c r="F17" s="18">
        <v>6</v>
      </c>
      <c r="G17" s="11">
        <v>7</v>
      </c>
      <c r="H17" s="19">
        <v>8</v>
      </c>
    </row>
    <row r="18" spans="1:10" ht="18.75" customHeight="1" x14ac:dyDescent="0.3">
      <c r="A18" s="20" t="s">
        <v>18</v>
      </c>
      <c r="B18" s="21" t="s">
        <v>82</v>
      </c>
      <c r="C18" s="22">
        <f>C46+C48</f>
        <v>346048.50099999999</v>
      </c>
      <c r="D18" s="67">
        <f>ROUND(C18/$C$54*1000,2)-0.01</f>
        <v>503.47</v>
      </c>
      <c r="E18" s="22">
        <f>E46+E48</f>
        <v>82752.251000000018</v>
      </c>
      <c r="F18" s="24">
        <f>ROUND(E18/E54*1000,2)-0.01</f>
        <v>591.11</v>
      </c>
      <c r="G18" s="22">
        <f>G46+G48</f>
        <v>26653.359</v>
      </c>
      <c r="H18" s="25">
        <f>ROUND(G18/G54*1000,2)-0.01</f>
        <v>757.97</v>
      </c>
      <c r="J18" s="30"/>
    </row>
    <row r="19" spans="1:10" ht="20.25" customHeight="1" x14ac:dyDescent="0.3">
      <c r="A19" s="20" t="s">
        <v>20</v>
      </c>
      <c r="B19" s="209" t="s">
        <v>83</v>
      </c>
      <c r="C19" s="209"/>
      <c r="D19" s="209"/>
      <c r="E19" s="209"/>
      <c r="F19" s="209"/>
      <c r="G19" s="209"/>
      <c r="H19" s="209"/>
      <c r="J19" s="30"/>
    </row>
    <row r="20" spans="1:10" s="30" customFormat="1" x14ac:dyDescent="0.3">
      <c r="A20" s="20">
        <v>1</v>
      </c>
      <c r="B20" s="21" t="s">
        <v>22</v>
      </c>
      <c r="C20" s="68">
        <f t="shared" ref="C20:H20" si="0">C21+C27+C28+C32</f>
        <v>331793.79300000001</v>
      </c>
      <c r="D20" s="69">
        <f t="shared" si="0"/>
        <v>482.73</v>
      </c>
      <c r="E20" s="68">
        <f t="shared" si="0"/>
        <v>79579.808000000005</v>
      </c>
      <c r="F20" s="69">
        <f t="shared" si="0"/>
        <v>568.45000000000005</v>
      </c>
      <c r="G20" s="68">
        <f t="shared" si="0"/>
        <v>25727.829000000002</v>
      </c>
      <c r="H20" s="70">
        <f t="shared" si="0"/>
        <v>731.65000000000009</v>
      </c>
    </row>
    <row r="21" spans="1:10" s="30" customFormat="1" x14ac:dyDescent="0.3">
      <c r="A21" s="31" t="s">
        <v>23</v>
      </c>
      <c r="B21" s="21" t="s">
        <v>24</v>
      </c>
      <c r="C21" s="68">
        <f t="shared" ref="C21:H21" si="1">SUM(C22:C25)</f>
        <v>247804.288</v>
      </c>
      <c r="D21" s="69">
        <f t="shared" si="1"/>
        <v>360.54</v>
      </c>
      <c r="E21" s="68">
        <f t="shared" si="1"/>
        <v>62472.798999999999</v>
      </c>
      <c r="F21" s="69">
        <f t="shared" si="1"/>
        <v>446.26000000000005</v>
      </c>
      <c r="G21" s="68">
        <f t="shared" si="1"/>
        <v>21430.798000000003</v>
      </c>
      <c r="H21" s="70">
        <f t="shared" si="1"/>
        <v>609.46</v>
      </c>
    </row>
    <row r="22" spans="1:10" x14ac:dyDescent="0.3">
      <c r="A22" s="32" t="s">
        <v>25</v>
      </c>
      <c r="B22" s="71" t="s">
        <v>28</v>
      </c>
      <c r="C22" s="72">
        <v>80822.414999999994</v>
      </c>
      <c r="D22" s="35">
        <f>ROUND(C22/$C$54*1000,2)</f>
        <v>117.59</v>
      </c>
      <c r="E22" s="72">
        <v>16461.934000000001</v>
      </c>
      <c r="F22" s="35">
        <f>ROUND(E22/$E$54*1000,2)</f>
        <v>117.59</v>
      </c>
      <c r="G22" s="72">
        <v>4135</v>
      </c>
      <c r="H22" s="38">
        <f>ROUND(G22/$G$54*1000,2)</f>
        <v>117.59</v>
      </c>
      <c r="J22" s="30"/>
    </row>
    <row r="23" spans="1:10" ht="37.5" x14ac:dyDescent="0.3">
      <c r="A23" s="32" t="s">
        <v>27</v>
      </c>
      <c r="B23" s="71" t="s">
        <v>84</v>
      </c>
      <c r="C23" s="73"/>
      <c r="D23" s="35">
        <f>ROUND(C23/$C$54*1000,2)</f>
        <v>0</v>
      </c>
      <c r="E23" s="73"/>
      <c r="F23" s="35">
        <f>ROUND(E23/$E$54*1000,2)</f>
        <v>0</v>
      </c>
      <c r="G23" s="73"/>
      <c r="H23" s="38">
        <f>ROUND(G23/$G$54*1000,2)</f>
        <v>0</v>
      </c>
      <c r="J23" s="30"/>
    </row>
    <row r="24" spans="1:10" x14ac:dyDescent="0.3">
      <c r="A24" s="32" t="s">
        <v>29</v>
      </c>
      <c r="B24" s="71" t="s">
        <v>32</v>
      </c>
      <c r="C24" s="72">
        <v>4645.4210000000003</v>
      </c>
      <c r="D24" s="35">
        <f>ROUND(C24/$C$54*1000,2)</f>
        <v>6.76</v>
      </c>
      <c r="E24" s="72">
        <v>946.18100000000004</v>
      </c>
      <c r="F24" s="35">
        <f>ROUND(E24/$E$54*1000,2)</f>
        <v>6.76</v>
      </c>
      <c r="G24" s="72">
        <v>237.667</v>
      </c>
      <c r="H24" s="38">
        <f>ROUND(G24/$G$54*1000,2)</f>
        <v>6.76</v>
      </c>
      <c r="J24" s="30"/>
    </row>
    <row r="25" spans="1:10" ht="37.5" x14ac:dyDescent="0.3">
      <c r="A25" s="32" t="s">
        <v>31</v>
      </c>
      <c r="B25" s="71" t="s">
        <v>85</v>
      </c>
      <c r="C25" s="72">
        <v>162336.45199999999</v>
      </c>
      <c r="D25" s="35">
        <f>ROUND(C25/$C$54*1000,2)</f>
        <v>236.19</v>
      </c>
      <c r="E25" s="72">
        <v>45064.684000000001</v>
      </c>
      <c r="F25" s="35">
        <f>ROUND(E25/$E$54*1000,2)</f>
        <v>321.91000000000003</v>
      </c>
      <c r="G25" s="72">
        <v>17058.131000000001</v>
      </c>
      <c r="H25" s="38">
        <f>ROUND(G25/$G$54*1000,2)</f>
        <v>485.11</v>
      </c>
      <c r="J25" s="30"/>
    </row>
    <row r="26" spans="1:10" ht="37.5" x14ac:dyDescent="0.3">
      <c r="A26" s="32" t="s">
        <v>86</v>
      </c>
      <c r="B26" s="74" t="s">
        <v>87</v>
      </c>
      <c r="C26" s="75">
        <v>141292.92300000001</v>
      </c>
      <c r="D26" s="35"/>
      <c r="E26" s="75">
        <v>40778.531999999999</v>
      </c>
      <c r="F26" s="35"/>
      <c r="G26" s="75">
        <v>15981.511</v>
      </c>
      <c r="H26" s="38"/>
      <c r="J26" s="30"/>
    </row>
    <row r="27" spans="1:10" s="30" customFormat="1" x14ac:dyDescent="0.3">
      <c r="A27" s="31" t="s">
        <v>35</v>
      </c>
      <c r="B27" s="21" t="s">
        <v>36</v>
      </c>
      <c r="C27" s="68">
        <v>52787.989000000001</v>
      </c>
      <c r="D27" s="42">
        <f>ROUND(C27/$C$54*1000,2)</f>
        <v>76.8</v>
      </c>
      <c r="E27" s="68">
        <v>10751.874</v>
      </c>
      <c r="F27" s="42">
        <f>ROUND(E27/$E$54*1000,2)</f>
        <v>76.8</v>
      </c>
      <c r="G27" s="68">
        <v>2700.7150000000001</v>
      </c>
      <c r="H27" s="44">
        <f>ROUND(G27/$G$54*1000,2)</f>
        <v>76.8</v>
      </c>
    </row>
    <row r="28" spans="1:10" s="30" customFormat="1" x14ac:dyDescent="0.3">
      <c r="A28" s="31" t="s">
        <v>37</v>
      </c>
      <c r="B28" s="21" t="s">
        <v>38</v>
      </c>
      <c r="C28" s="68">
        <f t="shared" ref="C28:H28" si="2">SUM(C29:C31)</f>
        <v>17580.603000000003</v>
      </c>
      <c r="D28" s="69">
        <f t="shared" si="2"/>
        <v>25.58</v>
      </c>
      <c r="E28" s="68">
        <f t="shared" si="2"/>
        <v>3580.8229999999994</v>
      </c>
      <c r="F28" s="69">
        <f t="shared" si="2"/>
        <v>25.58</v>
      </c>
      <c r="G28" s="68">
        <f t="shared" si="2"/>
        <v>899.44899999999996</v>
      </c>
      <c r="H28" s="70">
        <f t="shared" si="2"/>
        <v>25.58</v>
      </c>
    </row>
    <row r="29" spans="1:10" x14ac:dyDescent="0.3">
      <c r="A29" s="32" t="s">
        <v>39</v>
      </c>
      <c r="B29" s="33" t="s">
        <v>40</v>
      </c>
      <c r="C29" s="72">
        <v>11613.358</v>
      </c>
      <c r="D29" s="35">
        <f>ROUND(C29/$C$54*1000,2)</f>
        <v>16.899999999999999</v>
      </c>
      <c r="E29" s="72">
        <v>2365.4119999999998</v>
      </c>
      <c r="F29" s="35">
        <f>ROUND(E29/$E$54*1000,2)</f>
        <v>16.899999999999999</v>
      </c>
      <c r="G29" s="72">
        <v>594.15700000000004</v>
      </c>
      <c r="H29" s="38">
        <f>ROUND(G29/$G$54*1000,2)</f>
        <v>16.899999999999999</v>
      </c>
      <c r="J29" s="76"/>
    </row>
    <row r="30" spans="1:10" x14ac:dyDescent="0.3">
      <c r="A30" s="32" t="s">
        <v>41</v>
      </c>
      <c r="B30" s="71" t="s">
        <v>88</v>
      </c>
      <c r="C30" s="72">
        <v>5113.4740000000002</v>
      </c>
      <c r="D30" s="35">
        <f>ROUND(C30/$C$54*1000,2)</f>
        <v>7.44</v>
      </c>
      <c r="E30" s="72">
        <v>1041.5139999999999</v>
      </c>
      <c r="F30" s="35">
        <f>ROUND(E30/$E$54*1000,2)</f>
        <v>7.44</v>
      </c>
      <c r="G30" s="72">
        <v>261.613</v>
      </c>
      <c r="H30" s="38">
        <f>ROUND(G30/$G$54*1000,2)</f>
        <v>7.44</v>
      </c>
      <c r="J30" s="76"/>
    </row>
    <row r="31" spans="1:10" x14ac:dyDescent="0.3">
      <c r="A31" s="32" t="s">
        <v>43</v>
      </c>
      <c r="B31" s="71" t="s">
        <v>44</v>
      </c>
      <c r="C31" s="72">
        <v>853.77099999999996</v>
      </c>
      <c r="D31" s="35">
        <f>ROUND(C31/$C$54*1000,2)</f>
        <v>1.24</v>
      </c>
      <c r="E31" s="72">
        <v>173.89699999999999</v>
      </c>
      <c r="F31" s="35">
        <f>ROUND(E31/$E$54*1000,2)</f>
        <v>1.24</v>
      </c>
      <c r="G31" s="72">
        <v>43.679000000000002</v>
      </c>
      <c r="H31" s="38">
        <f>ROUND(G31/$G$54*1000,2)</f>
        <v>1.24</v>
      </c>
      <c r="J31" s="30"/>
    </row>
    <row r="32" spans="1:10" s="30" customFormat="1" x14ac:dyDescent="0.3">
      <c r="A32" s="31" t="s">
        <v>45</v>
      </c>
      <c r="B32" s="21" t="s">
        <v>46</v>
      </c>
      <c r="C32" s="68">
        <f t="shared" ref="C32:H32" si="3">SUM(C33:C35)</f>
        <v>13620.912999999999</v>
      </c>
      <c r="D32" s="69">
        <f t="shared" si="3"/>
        <v>19.810000000000002</v>
      </c>
      <c r="E32" s="68">
        <f t="shared" si="3"/>
        <v>2774.3119999999999</v>
      </c>
      <c r="F32" s="69">
        <f t="shared" si="3"/>
        <v>19.810000000000002</v>
      </c>
      <c r="G32" s="68">
        <f t="shared" si="3"/>
        <v>696.86699999999996</v>
      </c>
      <c r="H32" s="70">
        <f t="shared" si="3"/>
        <v>19.810000000000002</v>
      </c>
    </row>
    <row r="33" spans="1:10" x14ac:dyDescent="0.3">
      <c r="A33" s="32" t="s">
        <v>47</v>
      </c>
      <c r="B33" s="71" t="s">
        <v>48</v>
      </c>
      <c r="C33" s="72">
        <v>10571.097</v>
      </c>
      <c r="D33" s="35">
        <f>ROUND(C33/$C$54*1000,2)</f>
        <v>15.38</v>
      </c>
      <c r="E33" s="72">
        <v>2153.1239999999998</v>
      </c>
      <c r="F33" s="35">
        <f>ROUND(E33/$E$54*1000,2)</f>
        <v>15.38</v>
      </c>
      <c r="G33" s="72">
        <v>540.83399999999995</v>
      </c>
      <c r="H33" s="38">
        <f>ROUND(G33/$G$54*1000,2)</f>
        <v>15.38</v>
      </c>
      <c r="J33" s="30"/>
    </row>
    <row r="34" spans="1:10" x14ac:dyDescent="0.3">
      <c r="A34" s="32" t="s">
        <v>49</v>
      </c>
      <c r="B34" s="33" t="s">
        <v>40</v>
      </c>
      <c r="C34" s="72">
        <v>2325.6410000000001</v>
      </c>
      <c r="D34" s="35">
        <f>ROUND(C34/$C$54*1000,2)</f>
        <v>3.38</v>
      </c>
      <c r="E34" s="72">
        <v>473.68700000000001</v>
      </c>
      <c r="F34" s="35">
        <f>ROUND(E34/$E$54*1000,2)</f>
        <v>3.38</v>
      </c>
      <c r="G34" s="72">
        <v>118.983</v>
      </c>
      <c r="H34" s="38">
        <f>ROUND(G34/$G$54*1000,2)</f>
        <v>3.38</v>
      </c>
      <c r="J34" s="76"/>
    </row>
    <row r="35" spans="1:10" x14ac:dyDescent="0.3">
      <c r="A35" s="32" t="s">
        <v>51</v>
      </c>
      <c r="B35" s="71" t="s">
        <v>57</v>
      </c>
      <c r="C35" s="72">
        <v>724.17499999999995</v>
      </c>
      <c r="D35" s="35">
        <f>ROUND(C35/$C$54*1000,2)</f>
        <v>1.05</v>
      </c>
      <c r="E35" s="72">
        <v>147.501</v>
      </c>
      <c r="F35" s="35">
        <f>ROUND(E35/$E$54*1000,2)</f>
        <v>1.05</v>
      </c>
      <c r="G35" s="72">
        <v>37.049999999999997</v>
      </c>
      <c r="H35" s="38">
        <f>ROUND(G35/$G$54*1000,2)</f>
        <v>1.05</v>
      </c>
      <c r="J35" s="76"/>
    </row>
    <row r="36" spans="1:10" s="30" customFormat="1" x14ac:dyDescent="0.3">
      <c r="A36" s="31">
        <v>2</v>
      </c>
      <c r="B36" s="21" t="s">
        <v>53</v>
      </c>
      <c r="C36" s="68">
        <f t="shared" ref="C36:H36" si="4">SUM(C37:C39)</f>
        <v>6632.6149999999998</v>
      </c>
      <c r="D36" s="69">
        <f t="shared" si="4"/>
        <v>9.65</v>
      </c>
      <c r="E36" s="68">
        <f t="shared" si="4"/>
        <v>1350.933</v>
      </c>
      <c r="F36" s="69">
        <f t="shared" si="4"/>
        <v>9.65</v>
      </c>
      <c r="G36" s="68">
        <f t="shared" si="4"/>
        <v>339.33499999999998</v>
      </c>
      <c r="H36" s="70">
        <f t="shared" si="4"/>
        <v>9.65</v>
      </c>
    </row>
    <row r="37" spans="1:10" x14ac:dyDescent="0.3">
      <c r="A37" s="32" t="s">
        <v>54</v>
      </c>
      <c r="B37" s="71" t="s">
        <v>48</v>
      </c>
      <c r="C37" s="72">
        <v>4712.7280000000001</v>
      </c>
      <c r="D37" s="35">
        <f>ROUND(C37/$C$54*1000,2)</f>
        <v>6.86</v>
      </c>
      <c r="E37" s="72">
        <v>959.89</v>
      </c>
      <c r="F37" s="35">
        <f>ROUND(E37/$E$54*1000,2)</f>
        <v>6.86</v>
      </c>
      <c r="G37" s="72">
        <v>241.11</v>
      </c>
      <c r="H37" s="38">
        <f>ROUND(G37/$G$54*1000,2)</f>
        <v>6.86</v>
      </c>
      <c r="J37" s="30"/>
    </row>
    <row r="38" spans="1:10" x14ac:dyDescent="0.3">
      <c r="A38" s="32" t="s">
        <v>55</v>
      </c>
      <c r="B38" s="33" t="s">
        <v>40</v>
      </c>
      <c r="C38" s="72">
        <v>1036.8</v>
      </c>
      <c r="D38" s="35">
        <f>ROUND(C38/$C$54*1000,2)</f>
        <v>1.51</v>
      </c>
      <c r="E38" s="72">
        <v>211.17599999999999</v>
      </c>
      <c r="F38" s="35">
        <f>ROUND(E38/$E$54*1000,2)</f>
        <v>1.51</v>
      </c>
      <c r="G38" s="72">
        <v>53.043999999999997</v>
      </c>
      <c r="H38" s="38">
        <f>ROUND(G38/$G$54*1000,2)</f>
        <v>1.51</v>
      </c>
      <c r="J38" s="30"/>
    </row>
    <row r="39" spans="1:10" x14ac:dyDescent="0.3">
      <c r="A39" s="32" t="s">
        <v>56</v>
      </c>
      <c r="B39" s="71" t="s">
        <v>57</v>
      </c>
      <c r="C39" s="72">
        <v>883.08699999999999</v>
      </c>
      <c r="D39" s="35">
        <f>ROUND(C39/$C$54*1000,2)</f>
        <v>1.28</v>
      </c>
      <c r="E39" s="72">
        <v>179.86699999999999</v>
      </c>
      <c r="F39" s="35">
        <f>ROUND(E39/$E$54*1000,2)</f>
        <v>1.28</v>
      </c>
      <c r="G39" s="72">
        <v>45.180999999999997</v>
      </c>
      <c r="H39" s="38">
        <f>ROUND(G39/$G$54*1000,2)</f>
        <v>1.28</v>
      </c>
      <c r="J39" s="30"/>
    </row>
    <row r="40" spans="1:10" s="30" customFormat="1" x14ac:dyDescent="0.3">
      <c r="A40" s="31">
        <v>3</v>
      </c>
      <c r="B40" s="21" t="s">
        <v>58</v>
      </c>
      <c r="C40" s="68">
        <f>SUM(C41:C43)</f>
        <v>0</v>
      </c>
      <c r="D40" s="77">
        <v>0</v>
      </c>
      <c r="E40" s="68">
        <f>SUM(E41:E43)</f>
        <v>0</v>
      </c>
      <c r="F40" s="77">
        <v>0</v>
      </c>
      <c r="G40" s="68">
        <f>SUM(G41:G43)</f>
        <v>0</v>
      </c>
      <c r="H40" s="78">
        <v>0</v>
      </c>
    </row>
    <row r="41" spans="1:10" x14ac:dyDescent="0.3">
      <c r="A41" s="32" t="s">
        <v>59</v>
      </c>
      <c r="B41" s="71" t="s">
        <v>48</v>
      </c>
      <c r="C41" s="72">
        <v>0</v>
      </c>
      <c r="D41" s="35">
        <f>ROUND(C41/$C$54*1000,2)</f>
        <v>0</v>
      </c>
      <c r="E41" s="72">
        <v>0</v>
      </c>
      <c r="F41" s="35">
        <f>ROUND(E41/$E$54*1000,2)</f>
        <v>0</v>
      </c>
      <c r="G41" s="72">
        <v>0</v>
      </c>
      <c r="H41" s="79">
        <v>0</v>
      </c>
      <c r="J41" s="30"/>
    </row>
    <row r="42" spans="1:10" x14ac:dyDescent="0.3">
      <c r="A42" s="32" t="s">
        <v>60</v>
      </c>
      <c r="B42" s="33" t="s">
        <v>40</v>
      </c>
      <c r="C42" s="72">
        <v>0</v>
      </c>
      <c r="D42" s="35">
        <f>ROUND(C42/$C$54*1000,2)</f>
        <v>0</v>
      </c>
      <c r="E42" s="72">
        <v>0</v>
      </c>
      <c r="F42" s="35">
        <f>ROUND(E42/$E$54*1000,2)</f>
        <v>0</v>
      </c>
      <c r="G42" s="72">
        <v>0</v>
      </c>
      <c r="H42" s="79">
        <v>0</v>
      </c>
      <c r="J42" s="30"/>
    </row>
    <row r="43" spans="1:10" x14ac:dyDescent="0.3">
      <c r="A43" s="32" t="s">
        <v>61</v>
      </c>
      <c r="B43" s="71" t="s">
        <v>57</v>
      </c>
      <c r="C43" s="72">
        <v>0</v>
      </c>
      <c r="D43" s="35">
        <f>ROUND(C43/$C$54*1000,2)</f>
        <v>0</v>
      </c>
      <c r="E43" s="72">
        <v>0</v>
      </c>
      <c r="F43" s="35">
        <f>ROUND(E43/$E$54*1000,2)</f>
        <v>0</v>
      </c>
      <c r="G43" s="72">
        <v>0</v>
      </c>
      <c r="H43" s="79">
        <v>0</v>
      </c>
      <c r="J43" s="30"/>
    </row>
    <row r="44" spans="1:10" s="30" customFormat="1" x14ac:dyDescent="0.3">
      <c r="A44" s="31">
        <v>4</v>
      </c>
      <c r="B44" s="21" t="s">
        <v>62</v>
      </c>
      <c r="C44" s="68">
        <v>33.814999999999998</v>
      </c>
      <c r="D44" s="42">
        <f>ROUND(C44/$C$54*1000,2)</f>
        <v>0.05</v>
      </c>
      <c r="E44" s="68">
        <v>6.8879999999999999</v>
      </c>
      <c r="F44" s="42">
        <f>ROUND(E44/$E$54*1000,2)</f>
        <v>0.05</v>
      </c>
      <c r="G44" s="68">
        <v>1.73</v>
      </c>
      <c r="H44" s="44">
        <f>ROUND(G44/$G$54*1000,2)</f>
        <v>0.05</v>
      </c>
    </row>
    <row r="45" spans="1:10" s="30" customFormat="1" x14ac:dyDescent="0.3">
      <c r="A45" s="31">
        <v>5</v>
      </c>
      <c r="B45" s="21" t="s">
        <v>63</v>
      </c>
      <c r="C45" s="68">
        <v>0</v>
      </c>
      <c r="D45" s="42">
        <f>ROUND(C45/$C$54*1000,2)</f>
        <v>0</v>
      </c>
      <c r="E45" s="68">
        <v>0</v>
      </c>
      <c r="F45" s="35">
        <f>ROUND(E45/$E$54*1000,2)</f>
        <v>0</v>
      </c>
      <c r="G45" s="68">
        <v>0</v>
      </c>
      <c r="H45" s="44">
        <f>ROUND(G45/$G$54*1000,2)</f>
        <v>0</v>
      </c>
    </row>
    <row r="46" spans="1:10" s="30" customFormat="1" x14ac:dyDescent="0.3">
      <c r="A46" s="31">
        <v>6</v>
      </c>
      <c r="B46" s="21" t="s">
        <v>64</v>
      </c>
      <c r="C46" s="68">
        <f t="shared" ref="C46:H46" si="5">C20+C36+C40+C44+C45</f>
        <v>338460.223</v>
      </c>
      <c r="D46" s="69">
        <f t="shared" si="5"/>
        <v>492.43</v>
      </c>
      <c r="E46" s="68">
        <f t="shared" si="5"/>
        <v>80937.629000000015</v>
      </c>
      <c r="F46" s="69">
        <f t="shared" si="5"/>
        <v>578.15</v>
      </c>
      <c r="G46" s="68">
        <f t="shared" si="5"/>
        <v>26068.894</v>
      </c>
      <c r="H46" s="70">
        <f t="shared" si="5"/>
        <v>741.35</v>
      </c>
    </row>
    <row r="47" spans="1:10" s="30" customFormat="1" x14ac:dyDescent="0.3">
      <c r="A47" s="31" t="s">
        <v>89</v>
      </c>
      <c r="B47" s="21" t="s">
        <v>65</v>
      </c>
      <c r="C47" s="68">
        <v>0</v>
      </c>
      <c r="D47" s="77">
        <v>0</v>
      </c>
      <c r="E47" s="68">
        <v>0</v>
      </c>
      <c r="F47" s="77">
        <v>0</v>
      </c>
      <c r="G47" s="68">
        <v>0</v>
      </c>
      <c r="H47" s="78">
        <v>0</v>
      </c>
    </row>
    <row r="48" spans="1:10" x14ac:dyDescent="0.3">
      <c r="A48" s="80" t="s">
        <v>90</v>
      </c>
      <c r="B48" s="21" t="s">
        <v>66</v>
      </c>
      <c r="C48" s="68">
        <f t="shared" ref="C48:H48" si="6">SUM(C49:C53)</f>
        <v>7588.2780000000002</v>
      </c>
      <c r="D48" s="69">
        <f t="shared" si="6"/>
        <v>11.04</v>
      </c>
      <c r="E48" s="68">
        <f t="shared" si="6"/>
        <v>1814.6220000000001</v>
      </c>
      <c r="F48" s="69">
        <f t="shared" si="6"/>
        <v>12.96</v>
      </c>
      <c r="G48" s="68">
        <f t="shared" si="6"/>
        <v>584.46500000000003</v>
      </c>
      <c r="H48" s="70">
        <f t="shared" si="6"/>
        <v>16.62</v>
      </c>
    </row>
    <row r="49" spans="1:8" x14ac:dyDescent="0.3">
      <c r="A49" s="32" t="s">
        <v>67</v>
      </c>
      <c r="B49" s="71" t="s">
        <v>68</v>
      </c>
      <c r="C49" s="72">
        <v>1157.5340000000001</v>
      </c>
      <c r="D49" s="35">
        <f>ROUND(C49/$C$54*1000,2)</f>
        <v>1.68</v>
      </c>
      <c r="E49" s="72">
        <v>276.80700000000002</v>
      </c>
      <c r="F49" s="35">
        <f>ROUND(E49/$E$54*1000,2)</f>
        <v>1.98</v>
      </c>
      <c r="G49" s="72">
        <v>89.156000000000006</v>
      </c>
      <c r="H49" s="38">
        <f>ROUND(G49/$G$54*1000,2)-0.01</f>
        <v>2.5300000000000002</v>
      </c>
    </row>
    <row r="50" spans="1:8" x14ac:dyDescent="0.3">
      <c r="A50" s="32" t="s">
        <v>69</v>
      </c>
      <c r="B50" s="71" t="s">
        <v>70</v>
      </c>
      <c r="C50" s="72">
        <v>0</v>
      </c>
      <c r="D50" s="35">
        <f>ROUND(C50/$C$54*1000,2)</f>
        <v>0</v>
      </c>
      <c r="E50" s="72">
        <v>0</v>
      </c>
      <c r="F50" s="35">
        <f>ROUND(E50/$E$54*1000,2)</f>
        <v>0</v>
      </c>
      <c r="G50" s="72">
        <v>0</v>
      </c>
      <c r="H50" s="38">
        <f>ROUND(G50/$G$54*1000,2)</f>
        <v>0</v>
      </c>
    </row>
    <row r="51" spans="1:8" x14ac:dyDescent="0.3">
      <c r="A51" s="32" t="s">
        <v>101</v>
      </c>
      <c r="B51" s="71" t="s">
        <v>71</v>
      </c>
      <c r="C51" s="72">
        <v>0</v>
      </c>
      <c r="D51" s="35">
        <f>ROUND(C51/$C$54*1000,2)</f>
        <v>0</v>
      </c>
      <c r="E51" s="72">
        <v>0</v>
      </c>
      <c r="F51" s="35">
        <f>ROUND(E51/$E$54*1000,2)</f>
        <v>0</v>
      </c>
      <c r="G51" s="72">
        <v>0</v>
      </c>
      <c r="H51" s="38">
        <f>ROUND(G51/$G$54*1000,2)</f>
        <v>0</v>
      </c>
    </row>
    <row r="52" spans="1:8" x14ac:dyDescent="0.3">
      <c r="A52" s="32" t="s">
        <v>72</v>
      </c>
      <c r="B52" s="71" t="s">
        <v>73</v>
      </c>
      <c r="C52" s="72">
        <v>0</v>
      </c>
      <c r="D52" s="35">
        <f>ROUND(C52/$C$54*1000,2)</f>
        <v>0</v>
      </c>
      <c r="E52" s="72">
        <v>0</v>
      </c>
      <c r="F52" s="35">
        <f>ROUND(E52/$E$54*1000,2)</f>
        <v>0</v>
      </c>
      <c r="G52" s="72">
        <v>0</v>
      </c>
      <c r="H52" s="38">
        <f>ROUND(G52/$G$54*1000,2)</f>
        <v>0</v>
      </c>
    </row>
    <row r="53" spans="1:8" s="81" customFormat="1" x14ac:dyDescent="0.3">
      <c r="A53" s="32" t="s">
        <v>74</v>
      </c>
      <c r="B53" s="33" t="s">
        <v>75</v>
      </c>
      <c r="C53" s="72">
        <v>6430.7439999999997</v>
      </c>
      <c r="D53" s="35">
        <f>ROUND(C53/$C$54*1000,2)</f>
        <v>9.36</v>
      </c>
      <c r="E53" s="72">
        <v>1537.8150000000001</v>
      </c>
      <c r="F53" s="35">
        <f>ROUND(E53/$E$54*1000,2)-0.01</f>
        <v>10.98</v>
      </c>
      <c r="G53" s="72">
        <v>495.30900000000003</v>
      </c>
      <c r="H53" s="38">
        <f>ROUND(G53/$G$54*1000,2)</f>
        <v>14.09</v>
      </c>
    </row>
    <row r="54" spans="1:8" s="81" customFormat="1" ht="37.5" x14ac:dyDescent="0.3">
      <c r="A54" s="82" t="s">
        <v>91</v>
      </c>
      <c r="B54" s="83" t="s">
        <v>92</v>
      </c>
      <c r="C54" s="84">
        <v>687308.39</v>
      </c>
      <c r="D54" s="92" t="s">
        <v>93</v>
      </c>
      <c r="E54" s="84">
        <v>139991.18</v>
      </c>
      <c r="F54" s="92" t="s">
        <v>93</v>
      </c>
      <c r="G54" s="84">
        <v>35163.760000000002</v>
      </c>
      <c r="H54" s="93" t="s">
        <v>93</v>
      </c>
    </row>
    <row r="55" spans="1:8" ht="33.75" customHeight="1" x14ac:dyDescent="0.3">
      <c r="A55" s="53"/>
      <c r="H55" s="85"/>
    </row>
    <row r="56" spans="1:8" ht="27" customHeight="1" x14ac:dyDescent="0.3">
      <c r="A56" s="53"/>
      <c r="B56" s="54"/>
      <c r="C56" s="54"/>
      <c r="D56" s="54"/>
      <c r="E56" s="54"/>
      <c r="F56" s="54"/>
      <c r="G56" s="55"/>
      <c r="H56" s="53"/>
    </row>
    <row r="57" spans="1:8" ht="15.75" customHeight="1" x14ac:dyDescent="0.3">
      <c r="A57" s="211"/>
      <c r="B57" s="211"/>
      <c r="C57" s="53"/>
      <c r="D57" s="53"/>
      <c r="E57" s="53"/>
      <c r="F57" s="53"/>
      <c r="G57" s="86"/>
      <c r="H57" s="87"/>
    </row>
    <row r="58" spans="1:8" ht="62.25" customHeight="1" x14ac:dyDescent="0.3">
      <c r="A58" s="210" t="s">
        <v>78</v>
      </c>
      <c r="B58" s="210"/>
      <c r="C58" s="58"/>
      <c r="D58" s="58"/>
      <c r="E58" s="58"/>
      <c r="F58" s="58"/>
      <c r="G58" s="59" t="s">
        <v>79</v>
      </c>
      <c r="H58" s="86"/>
    </row>
  </sheetData>
  <mergeCells count="18">
    <mergeCell ref="F2:H2"/>
    <mergeCell ref="F3:H3"/>
    <mergeCell ref="F4:H4"/>
    <mergeCell ref="F5:H5"/>
    <mergeCell ref="F8:H8"/>
    <mergeCell ref="F6:H6"/>
    <mergeCell ref="F7:H7"/>
    <mergeCell ref="B19:H19"/>
    <mergeCell ref="A57:B57"/>
    <mergeCell ref="A58:B58"/>
    <mergeCell ref="A10:H10"/>
    <mergeCell ref="A11:H11"/>
    <mergeCell ref="A12:H12"/>
    <mergeCell ref="A14:A16"/>
    <mergeCell ref="B14:B16"/>
    <mergeCell ref="C14:D14"/>
    <mergeCell ref="E14:F14"/>
    <mergeCell ref="G14:H14"/>
  </mergeCells>
  <printOptions horizontalCentered="1"/>
  <pageMargins left="1.1811023622047245" right="0.39370078740157483" top="0.78740157480314965" bottom="0.78740157480314965" header="0.19685039370078741" footer="0.19685039370078741"/>
  <pageSetup paperSize="9" scale="4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52"/>
  <sheetViews>
    <sheetView view="pageBreakPreview" topLeftCell="A28" zoomScaleNormal="110" zoomScaleSheetLayoutView="100" zoomScalePageLayoutView="65" workbookViewId="0">
      <selection activeCell="A43" sqref="A43:XFD44"/>
    </sheetView>
  </sheetViews>
  <sheetFormatPr defaultColWidth="8.5703125" defaultRowHeight="18.75" x14ac:dyDescent="0.3"/>
  <cols>
    <col min="1" max="1" width="6.7109375" style="1" customWidth="1"/>
    <col min="2" max="2" width="49.5703125" style="1" customWidth="1"/>
    <col min="3" max="3" width="16.7109375" style="1" customWidth="1"/>
    <col min="4" max="4" width="13.140625" style="1" customWidth="1"/>
    <col min="5" max="5" width="15.28515625" style="1" customWidth="1"/>
    <col min="6" max="6" width="13.140625" style="1" customWidth="1"/>
    <col min="7" max="7" width="17" style="1" customWidth="1"/>
    <col min="8" max="8" width="14.28515625" style="1" customWidth="1"/>
    <col min="9" max="9" width="16.140625" style="1" customWidth="1"/>
    <col min="10" max="10" width="14.28515625" style="1" customWidth="1"/>
    <col min="11" max="11" width="17.7109375" style="1" customWidth="1"/>
    <col min="12" max="12" width="16.85546875" style="1" customWidth="1"/>
    <col min="13" max="13" width="18.42578125" style="3" customWidth="1"/>
    <col min="14" max="14" width="16.140625" style="3" customWidth="1"/>
    <col min="15" max="16" width="8.5703125" style="1"/>
    <col min="17" max="17" width="16.5703125" style="1" customWidth="1"/>
    <col min="18" max="1025" width="8.5703125" style="1"/>
    <col min="1026" max="16384" width="8.5703125" style="4"/>
  </cols>
  <sheetData>
    <row r="1" spans="1:1025" ht="2.25" customHeight="1" x14ac:dyDescent="0.3">
      <c r="A1" s="53"/>
    </row>
    <row r="2" spans="1:1025" ht="21.75" customHeight="1" x14ac:dyDescent="0.3">
      <c r="L2" s="2" t="s">
        <v>94</v>
      </c>
    </row>
    <row r="3" spans="1:1025" ht="21.75" customHeight="1" x14ac:dyDescent="0.3">
      <c r="L3" s="5" t="s">
        <v>1</v>
      </c>
      <c r="N3" s="5"/>
    </row>
    <row r="4" spans="1:1025" ht="34.5" customHeight="1" x14ac:dyDescent="0.3">
      <c r="L4" s="211" t="s">
        <v>2</v>
      </c>
      <c r="M4" s="211"/>
      <c r="N4" s="211"/>
      <c r="O4" s="211"/>
    </row>
    <row r="5" spans="1:1025" ht="19.5" customHeight="1" x14ac:dyDescent="0.3">
      <c r="L5" s="5" t="s">
        <v>3</v>
      </c>
      <c r="N5" s="5"/>
    </row>
    <row r="6" spans="1:1025" ht="18" customHeight="1" x14ac:dyDescent="0.3">
      <c r="L6" s="5" t="s">
        <v>4</v>
      </c>
      <c r="N6" s="5"/>
    </row>
    <row r="7" spans="1:1025" ht="18" customHeight="1" x14ac:dyDescent="0.3">
      <c r="L7" s="202" t="s">
        <v>172</v>
      </c>
      <c r="N7" s="202"/>
    </row>
    <row r="8" spans="1:1025" ht="62.25" customHeight="1" x14ac:dyDescent="0.3">
      <c r="L8" s="206" t="s">
        <v>171</v>
      </c>
      <c r="M8" s="206"/>
      <c r="N8" s="206"/>
    </row>
    <row r="9" spans="1:1025" ht="22.5" customHeight="1" x14ac:dyDescent="0.3">
      <c r="L9" s="6" t="s">
        <v>5</v>
      </c>
      <c r="N9" s="6"/>
    </row>
    <row r="10" spans="1:1025" ht="20.25" customHeight="1" x14ac:dyDescent="0.3">
      <c r="A10" s="203" t="s">
        <v>6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</row>
    <row r="11" spans="1:1025" ht="19.5" customHeight="1" x14ac:dyDescent="0.3">
      <c r="A11" s="203" t="s">
        <v>95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</row>
    <row r="12" spans="1:1025" ht="18.75" customHeight="1" x14ac:dyDescent="0.3">
      <c r="A12" s="203" t="s">
        <v>8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</row>
    <row r="13" spans="1:1025" ht="21" customHeight="1" thickBot="1" x14ac:dyDescent="0.35">
      <c r="N13" s="7" t="s">
        <v>9</v>
      </c>
    </row>
    <row r="14" spans="1:1025" s="88" customFormat="1" ht="132" customHeight="1" thickBot="1" x14ac:dyDescent="0.35">
      <c r="A14" s="212" t="s">
        <v>10</v>
      </c>
      <c r="B14" s="213" t="s">
        <v>11</v>
      </c>
      <c r="C14" s="213" t="s">
        <v>96</v>
      </c>
      <c r="D14" s="213"/>
      <c r="E14" s="213" t="s">
        <v>145</v>
      </c>
      <c r="F14" s="213"/>
      <c r="G14" s="219" t="s">
        <v>146</v>
      </c>
      <c r="H14" s="219"/>
      <c r="I14" s="215" t="s">
        <v>147</v>
      </c>
      <c r="J14" s="215"/>
      <c r="K14" s="219" t="s">
        <v>139</v>
      </c>
      <c r="L14" s="219"/>
      <c r="M14" s="216" t="s">
        <v>140</v>
      </c>
      <c r="N14" s="216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</row>
    <row r="15" spans="1:1025" ht="51.75" customHeight="1" thickBot="1" x14ac:dyDescent="0.35">
      <c r="A15" s="212"/>
      <c r="B15" s="213"/>
      <c r="C15" s="8" t="s">
        <v>14</v>
      </c>
      <c r="D15" s="8" t="s">
        <v>15</v>
      </c>
      <c r="E15" s="8" t="s">
        <v>14</v>
      </c>
      <c r="F15" s="8" t="s">
        <v>15</v>
      </c>
      <c r="G15" s="8" t="s">
        <v>14</v>
      </c>
      <c r="H15" s="8" t="s">
        <v>15</v>
      </c>
      <c r="I15" s="8" t="s">
        <v>14</v>
      </c>
      <c r="J15" s="8" t="s">
        <v>15</v>
      </c>
      <c r="K15" s="8" t="s">
        <v>14</v>
      </c>
      <c r="L15" s="8" t="s">
        <v>15</v>
      </c>
      <c r="M15" s="8" t="s">
        <v>14</v>
      </c>
      <c r="N15" s="10" t="s">
        <v>15</v>
      </c>
    </row>
    <row r="16" spans="1:1025" ht="36.75" customHeight="1" x14ac:dyDescent="0.3">
      <c r="A16" s="212"/>
      <c r="B16" s="213"/>
      <c r="C16" s="11" t="s">
        <v>16</v>
      </c>
      <c r="D16" s="12" t="s">
        <v>17</v>
      </c>
      <c r="E16" s="11" t="s">
        <v>16</v>
      </c>
      <c r="F16" s="12" t="s">
        <v>17</v>
      </c>
      <c r="G16" s="11" t="s">
        <v>16</v>
      </c>
      <c r="H16" s="12" t="s">
        <v>17</v>
      </c>
      <c r="I16" s="11" t="s">
        <v>16</v>
      </c>
      <c r="J16" s="12" t="s">
        <v>17</v>
      </c>
      <c r="K16" s="11" t="s">
        <v>16</v>
      </c>
      <c r="L16" s="12" t="s">
        <v>17</v>
      </c>
      <c r="M16" s="11" t="s">
        <v>16</v>
      </c>
      <c r="N16" s="14" t="s">
        <v>17</v>
      </c>
    </row>
    <row r="17" spans="1:14" x14ac:dyDescent="0.3">
      <c r="A17" s="15">
        <v>1</v>
      </c>
      <c r="B17" s="16">
        <v>2</v>
      </c>
      <c r="C17" s="11">
        <v>3</v>
      </c>
      <c r="D17" s="17">
        <v>4</v>
      </c>
      <c r="E17" s="11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  <c r="K17" s="11">
        <v>11</v>
      </c>
      <c r="L17" s="17">
        <v>12</v>
      </c>
      <c r="M17" s="11">
        <v>13</v>
      </c>
      <c r="N17" s="19">
        <v>14</v>
      </c>
    </row>
    <row r="18" spans="1:14" ht="25.5" customHeight="1" x14ac:dyDescent="0.3">
      <c r="A18" s="20" t="s">
        <v>18</v>
      </c>
      <c r="B18" s="21" t="s">
        <v>97</v>
      </c>
      <c r="C18" s="94">
        <f>C41+C42+C43</f>
        <v>15020.257</v>
      </c>
      <c r="D18" s="95">
        <f>ROUND(C18/$C$49*1000,2)</f>
        <v>45.91</v>
      </c>
      <c r="E18" s="94">
        <f>E41+E42+E43</f>
        <v>219134.65499999997</v>
      </c>
      <c r="F18" s="95">
        <f>ROUND(E18/$E$49*1000,2)-0.01</f>
        <v>623.33000000000004</v>
      </c>
      <c r="G18" s="94">
        <f>G41+G42+G43</f>
        <v>5693.371000000001</v>
      </c>
      <c r="H18" s="95">
        <f>ROUND(G18/$G$49*1000,2)</f>
        <v>45.91</v>
      </c>
      <c r="I18" s="94">
        <f>I41+I42+I43</f>
        <v>13773.839</v>
      </c>
      <c r="J18" s="96">
        <f>ROUND(I18/$I$49*1000,2)-0.01</f>
        <v>888.36</v>
      </c>
      <c r="K18" s="94">
        <f>K41+K42+K43</f>
        <v>1049.4729999999997</v>
      </c>
      <c r="L18" s="95">
        <f>ROUND(K18/$K$49*1000,2)</f>
        <v>45.91</v>
      </c>
      <c r="M18" s="94">
        <f>M41+M42+M43</f>
        <v>13567.6</v>
      </c>
      <c r="N18" s="97">
        <f>ROUND(M18/$M$49*1000,2)-0.01</f>
        <v>1106.03</v>
      </c>
    </row>
    <row r="19" spans="1:14" ht="24.75" customHeight="1" x14ac:dyDescent="0.3">
      <c r="A19" s="20" t="s">
        <v>20</v>
      </c>
      <c r="B19" s="209" t="s">
        <v>98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</row>
    <row r="20" spans="1:14" s="30" customFormat="1" x14ac:dyDescent="0.3">
      <c r="A20" s="20">
        <v>1</v>
      </c>
      <c r="B20" s="21" t="s">
        <v>22</v>
      </c>
      <c r="C20" s="68">
        <f t="shared" ref="C20:N20" si="0">C21+C22+C23+C27</f>
        <v>1014.861</v>
      </c>
      <c r="D20" s="69">
        <f t="shared" si="0"/>
        <v>3.1000000000000005</v>
      </c>
      <c r="E20" s="68">
        <f t="shared" si="0"/>
        <v>1090.5640000000001</v>
      </c>
      <c r="F20" s="69">
        <f t="shared" si="0"/>
        <v>3.1000000000000005</v>
      </c>
      <c r="G20" s="68">
        <f t="shared" si="0"/>
        <v>384.67899999999997</v>
      </c>
      <c r="H20" s="69">
        <f t="shared" si="0"/>
        <v>3.1000000000000005</v>
      </c>
      <c r="I20" s="68">
        <f t="shared" si="0"/>
        <v>48.097999999999999</v>
      </c>
      <c r="J20" s="69">
        <f t="shared" si="0"/>
        <v>3.1000000000000005</v>
      </c>
      <c r="K20" s="68">
        <f t="shared" si="0"/>
        <v>70.91</v>
      </c>
      <c r="L20" s="69">
        <f t="shared" si="0"/>
        <v>3.1000000000000005</v>
      </c>
      <c r="M20" s="68">
        <f t="shared" si="0"/>
        <v>38.053000000000004</v>
      </c>
      <c r="N20" s="70">
        <f t="shared" si="0"/>
        <v>3.1000000000000005</v>
      </c>
    </row>
    <row r="21" spans="1:14" s="30" customFormat="1" x14ac:dyDescent="0.3">
      <c r="A21" s="31" t="s">
        <v>23</v>
      </c>
      <c r="B21" s="21" t="s">
        <v>99</v>
      </c>
      <c r="C21" s="98">
        <v>0</v>
      </c>
      <c r="D21" s="95">
        <f>ROUND(C21/$C$49*1000,2)</f>
        <v>0</v>
      </c>
      <c r="E21" s="98">
        <v>0</v>
      </c>
      <c r="F21" s="95">
        <f>ROUND(E21/$E$49*1000,2)</f>
        <v>0</v>
      </c>
      <c r="G21" s="98">
        <v>0</v>
      </c>
      <c r="H21" s="95">
        <f>ROUND(G21/$G$49*1000,2)</f>
        <v>0</v>
      </c>
      <c r="I21" s="98">
        <v>0</v>
      </c>
      <c r="J21" s="95">
        <f>ROUND(I21/$I$49*1000,2)</f>
        <v>0</v>
      </c>
      <c r="K21" s="98">
        <v>0</v>
      </c>
      <c r="L21" s="95">
        <f>ROUND(K21/$K$49*1000,2)</f>
        <v>0</v>
      </c>
      <c r="M21" s="98">
        <v>0</v>
      </c>
      <c r="N21" s="99">
        <f>ROUND(M21/$M$49*1000,2)</f>
        <v>0</v>
      </c>
    </row>
    <row r="22" spans="1:14" s="30" customFormat="1" x14ac:dyDescent="0.3">
      <c r="A22" s="31" t="s">
        <v>35</v>
      </c>
      <c r="B22" s="21" t="s">
        <v>36</v>
      </c>
      <c r="C22" s="98">
        <v>0</v>
      </c>
      <c r="D22" s="95">
        <f>ROUND(C22/$C$49*1000,2)</f>
        <v>0</v>
      </c>
      <c r="E22" s="98">
        <v>0</v>
      </c>
      <c r="F22" s="95">
        <f>ROUND(E22/$E$49*1000,2)</f>
        <v>0</v>
      </c>
      <c r="G22" s="98">
        <v>0</v>
      </c>
      <c r="H22" s="95">
        <f>ROUND(G22/$G$49*1000,2)</f>
        <v>0</v>
      </c>
      <c r="I22" s="98">
        <v>0</v>
      </c>
      <c r="J22" s="95">
        <f>ROUND(I22/$I$49*1000,2)</f>
        <v>0</v>
      </c>
      <c r="K22" s="98">
        <v>0</v>
      </c>
      <c r="L22" s="95">
        <f>ROUND(K22/$K$49*1000,2)</f>
        <v>0</v>
      </c>
      <c r="M22" s="98">
        <v>0</v>
      </c>
      <c r="N22" s="99">
        <f>ROUND(M22/$M$49*1000,2)</f>
        <v>0</v>
      </c>
    </row>
    <row r="23" spans="1:14" s="30" customFormat="1" x14ac:dyDescent="0.3">
      <c r="A23" s="31" t="s">
        <v>37</v>
      </c>
      <c r="B23" s="21" t="s">
        <v>38</v>
      </c>
      <c r="C23" s="68">
        <v>0</v>
      </c>
      <c r="D23" s="95">
        <f>ROUND(C23/$C$49*1000,2)</f>
        <v>0</v>
      </c>
      <c r="E23" s="68">
        <v>0</v>
      </c>
      <c r="F23" s="95">
        <f>ROUND(E23/$E$49*1000,2)</f>
        <v>0</v>
      </c>
      <c r="G23" s="68">
        <v>0</v>
      </c>
      <c r="H23" s="95">
        <f>ROUND(G23/$G$49*1000,2)</f>
        <v>0</v>
      </c>
      <c r="I23" s="68">
        <v>0</v>
      </c>
      <c r="J23" s="95">
        <f>ROUND(I23/$I$49*1000,2)</f>
        <v>0</v>
      </c>
      <c r="K23" s="68">
        <v>0</v>
      </c>
      <c r="L23" s="95">
        <f>ROUND(K23/$K$49*1000,2)</f>
        <v>0</v>
      </c>
      <c r="M23" s="68">
        <v>0</v>
      </c>
      <c r="N23" s="99">
        <f>ROUND(M23/$M$49*1000,2)</f>
        <v>0</v>
      </c>
    </row>
    <row r="24" spans="1:14" x14ac:dyDescent="0.3">
      <c r="A24" s="32" t="s">
        <v>39</v>
      </c>
      <c r="B24" s="71" t="s">
        <v>100</v>
      </c>
      <c r="C24" s="100">
        <v>0</v>
      </c>
      <c r="D24" s="101">
        <f>ROUND(C24/$C$49*1000,2)</f>
        <v>0</v>
      </c>
      <c r="E24" s="100">
        <v>0</v>
      </c>
      <c r="F24" s="101">
        <f>ROUND(E24/$E$49*1000,2)</f>
        <v>0</v>
      </c>
      <c r="G24" s="100">
        <v>0</v>
      </c>
      <c r="H24" s="101">
        <f>ROUND(G24/$G$49*1000,2)</f>
        <v>0</v>
      </c>
      <c r="I24" s="100">
        <v>0</v>
      </c>
      <c r="J24" s="101">
        <f>ROUND(I24/$I$49*1000,2)</f>
        <v>0</v>
      </c>
      <c r="K24" s="100">
        <v>0</v>
      </c>
      <c r="L24" s="101">
        <f>ROUND(K24/$K$49*1000,2)</f>
        <v>0</v>
      </c>
      <c r="M24" s="100">
        <v>0</v>
      </c>
      <c r="N24" s="102">
        <f>ROUND(M24/$M$49*1000,2)</f>
        <v>0</v>
      </c>
    </row>
    <row r="25" spans="1:14" x14ac:dyDescent="0.3">
      <c r="A25" s="32" t="s">
        <v>41</v>
      </c>
      <c r="B25" s="71" t="s">
        <v>88</v>
      </c>
      <c r="C25" s="103">
        <v>0</v>
      </c>
      <c r="D25" s="101">
        <f>ROUND(C25/$C$49*1000,2)</f>
        <v>0</v>
      </c>
      <c r="E25" s="103">
        <v>0</v>
      </c>
      <c r="F25" s="101">
        <f>ROUND(E25/$E$49*1000,2)</f>
        <v>0</v>
      </c>
      <c r="G25" s="103">
        <v>0</v>
      </c>
      <c r="H25" s="101">
        <f>ROUND(G25/$G$49*1000,2)</f>
        <v>0</v>
      </c>
      <c r="I25" s="103">
        <v>0</v>
      </c>
      <c r="J25" s="101">
        <f>ROUND(I25/$I$49*1000,2)</f>
        <v>0</v>
      </c>
      <c r="K25" s="103">
        <v>0</v>
      </c>
      <c r="L25" s="101">
        <f>ROUND(K25/$K$49*1000,2)</f>
        <v>0</v>
      </c>
      <c r="M25" s="103">
        <v>0</v>
      </c>
      <c r="N25" s="102">
        <f>ROUND(M25/$M$49*1000,2)</f>
        <v>0</v>
      </c>
    </row>
    <row r="26" spans="1:14" x14ac:dyDescent="0.3">
      <c r="A26" s="32" t="s">
        <v>43</v>
      </c>
      <c r="B26" s="71" t="s">
        <v>44</v>
      </c>
      <c r="C26" s="103">
        <v>0</v>
      </c>
      <c r="D26" s="101">
        <f>ROUND(C26/$C$49*1000,2)</f>
        <v>0</v>
      </c>
      <c r="E26" s="103">
        <v>0</v>
      </c>
      <c r="F26" s="101">
        <f>ROUND(E26/$E$49*1000,2)</f>
        <v>0</v>
      </c>
      <c r="G26" s="103">
        <v>0</v>
      </c>
      <c r="H26" s="101">
        <f>ROUND(G26/$G$49*1000,2)</f>
        <v>0</v>
      </c>
      <c r="I26" s="103">
        <v>0</v>
      </c>
      <c r="J26" s="101">
        <f>ROUND(I26/$I$49*1000,2)</f>
        <v>0</v>
      </c>
      <c r="K26" s="103">
        <v>0</v>
      </c>
      <c r="L26" s="101">
        <f>ROUND(K26/$K$49*1000,2)</f>
        <v>0</v>
      </c>
      <c r="M26" s="103">
        <v>0</v>
      </c>
      <c r="N26" s="102">
        <f>ROUND(M26/$M$49*1000,2)</f>
        <v>0</v>
      </c>
    </row>
    <row r="27" spans="1:14" s="30" customFormat="1" ht="37.5" x14ac:dyDescent="0.3">
      <c r="A27" s="31" t="s">
        <v>45</v>
      </c>
      <c r="B27" s="21" t="s">
        <v>46</v>
      </c>
      <c r="C27" s="68">
        <f t="shared" ref="C27:N27" si="1">SUM(C28:C30)</f>
        <v>1014.861</v>
      </c>
      <c r="D27" s="69">
        <f t="shared" si="1"/>
        <v>3.1000000000000005</v>
      </c>
      <c r="E27" s="68">
        <f t="shared" si="1"/>
        <v>1090.5640000000001</v>
      </c>
      <c r="F27" s="69">
        <f t="shared" si="1"/>
        <v>3.1000000000000005</v>
      </c>
      <c r="G27" s="68">
        <f t="shared" si="1"/>
        <v>384.67899999999997</v>
      </c>
      <c r="H27" s="69">
        <f t="shared" si="1"/>
        <v>3.1000000000000005</v>
      </c>
      <c r="I27" s="68">
        <f t="shared" si="1"/>
        <v>48.097999999999999</v>
      </c>
      <c r="J27" s="69">
        <f t="shared" si="1"/>
        <v>3.1000000000000005</v>
      </c>
      <c r="K27" s="68">
        <f t="shared" si="1"/>
        <v>70.91</v>
      </c>
      <c r="L27" s="69">
        <f t="shared" si="1"/>
        <v>3.1000000000000005</v>
      </c>
      <c r="M27" s="68">
        <f t="shared" si="1"/>
        <v>38.053000000000004</v>
      </c>
      <c r="N27" s="70">
        <f t="shared" si="1"/>
        <v>3.1000000000000005</v>
      </c>
    </row>
    <row r="28" spans="1:14" x14ac:dyDescent="0.3">
      <c r="A28" s="32" t="s">
        <v>47</v>
      </c>
      <c r="B28" s="71" t="s">
        <v>48</v>
      </c>
      <c r="C28" s="103">
        <v>787.62699999999995</v>
      </c>
      <c r="D28" s="101">
        <f>ROUND(C28/$C$49*1000,2)</f>
        <v>2.41</v>
      </c>
      <c r="E28" s="103">
        <v>846.38</v>
      </c>
      <c r="F28" s="101">
        <f>ROUND(E28/$E$49*1000,2)</f>
        <v>2.41</v>
      </c>
      <c r="G28" s="103">
        <v>298.54599999999999</v>
      </c>
      <c r="H28" s="101">
        <f>ROUND(G28/$G$49*1000,2)</f>
        <v>2.41</v>
      </c>
      <c r="I28" s="103">
        <v>37.329000000000001</v>
      </c>
      <c r="J28" s="101">
        <f>ROUND(I28/$I$49*1000,2)</f>
        <v>2.41</v>
      </c>
      <c r="K28" s="103">
        <v>55.031999999999996</v>
      </c>
      <c r="L28" s="101">
        <f>ROUND(K28/$K$49*1000,2)</f>
        <v>2.41</v>
      </c>
      <c r="M28" s="103">
        <v>29.533000000000001</v>
      </c>
      <c r="N28" s="104">
        <f>ROUND(M28/$M$49*1000,2)</f>
        <v>2.41</v>
      </c>
    </row>
    <row r="29" spans="1:14" x14ac:dyDescent="0.3">
      <c r="A29" s="32" t="s">
        <v>49</v>
      </c>
      <c r="B29" s="33" t="s">
        <v>40</v>
      </c>
      <c r="C29" s="100">
        <v>173.27799999999999</v>
      </c>
      <c r="D29" s="101">
        <f>ROUND(C29/$C$49*1000,2)</f>
        <v>0.53</v>
      </c>
      <c r="E29" s="100">
        <v>186.20400000000001</v>
      </c>
      <c r="F29" s="101">
        <f>ROUND(E29/$E$49*1000,2)</f>
        <v>0.53</v>
      </c>
      <c r="G29" s="100">
        <v>65.680000000000007</v>
      </c>
      <c r="H29" s="101">
        <f>ROUND(G29/$G$49*1000,2)</f>
        <v>0.53</v>
      </c>
      <c r="I29" s="100">
        <v>8.2119999999999997</v>
      </c>
      <c r="J29" s="101">
        <f>ROUND(I29/$I$49*1000,2)</f>
        <v>0.53</v>
      </c>
      <c r="K29" s="100">
        <v>12.106999999999999</v>
      </c>
      <c r="L29" s="101">
        <f>ROUND(K29/$K$49*1000,2)</f>
        <v>0.53</v>
      </c>
      <c r="M29" s="100">
        <v>6.4969999999999999</v>
      </c>
      <c r="N29" s="104">
        <f>ROUND(M29/$M$49*1000,2)</f>
        <v>0.53</v>
      </c>
    </row>
    <row r="30" spans="1:14" x14ac:dyDescent="0.3">
      <c r="A30" s="32" t="s">
        <v>51</v>
      </c>
      <c r="B30" s="71" t="s">
        <v>57</v>
      </c>
      <c r="C30" s="103">
        <v>53.956000000000003</v>
      </c>
      <c r="D30" s="101">
        <f>ROUND(C30/$C$49*1000,2)</f>
        <v>0.16</v>
      </c>
      <c r="E30" s="103">
        <v>57.98</v>
      </c>
      <c r="F30" s="101">
        <f>ROUND(E30/$E$49*1000,2)</f>
        <v>0.16</v>
      </c>
      <c r="G30" s="103">
        <v>20.452999999999999</v>
      </c>
      <c r="H30" s="101">
        <f>ROUND(G30/$G$49*1000,2)</f>
        <v>0.16</v>
      </c>
      <c r="I30" s="103">
        <v>2.5569999999999999</v>
      </c>
      <c r="J30" s="101">
        <f>ROUND(I30/$I$49*1000,2)</f>
        <v>0.16</v>
      </c>
      <c r="K30" s="103">
        <v>3.7709999999999999</v>
      </c>
      <c r="L30" s="101">
        <f>ROUND(K30/$K$49*1000,2)</f>
        <v>0.16</v>
      </c>
      <c r="M30" s="103">
        <v>2.0230000000000001</v>
      </c>
      <c r="N30" s="104">
        <f>ROUND(M30/$M$49*1000,2)</f>
        <v>0.16</v>
      </c>
    </row>
    <row r="31" spans="1:14" s="30" customFormat="1" x14ac:dyDescent="0.3">
      <c r="A31" s="31">
        <v>2</v>
      </c>
      <c r="B31" s="21" t="s">
        <v>53</v>
      </c>
      <c r="C31" s="68">
        <f t="shared" ref="C31:N31" si="2">SUM(C32:C34)</f>
        <v>494.17899999999997</v>
      </c>
      <c r="D31" s="69">
        <f t="shared" si="2"/>
        <v>1.51</v>
      </c>
      <c r="E31" s="68">
        <f t="shared" si="2"/>
        <v>531.04399999999998</v>
      </c>
      <c r="F31" s="69">
        <f t="shared" si="2"/>
        <v>1.51</v>
      </c>
      <c r="G31" s="68">
        <f t="shared" si="2"/>
        <v>187.31800000000001</v>
      </c>
      <c r="H31" s="69">
        <f t="shared" si="2"/>
        <v>1.51</v>
      </c>
      <c r="I31" s="68">
        <f t="shared" si="2"/>
        <v>23.419999999999998</v>
      </c>
      <c r="J31" s="69">
        <f t="shared" si="2"/>
        <v>1.51</v>
      </c>
      <c r="K31" s="68">
        <f t="shared" si="2"/>
        <v>34.527999999999999</v>
      </c>
      <c r="L31" s="69">
        <f t="shared" si="2"/>
        <v>1.51</v>
      </c>
      <c r="M31" s="68">
        <f t="shared" si="2"/>
        <v>18.530999999999999</v>
      </c>
      <c r="N31" s="70">
        <f t="shared" si="2"/>
        <v>1.51</v>
      </c>
    </row>
    <row r="32" spans="1:14" x14ac:dyDescent="0.3">
      <c r="A32" s="32" t="s">
        <v>54</v>
      </c>
      <c r="B32" s="71" t="s">
        <v>48</v>
      </c>
      <c r="C32" s="103">
        <v>351.13299999999998</v>
      </c>
      <c r="D32" s="101">
        <f>ROUND(C32/$C$49*1000,2)</f>
        <v>1.07</v>
      </c>
      <c r="E32" s="103">
        <v>377.327</v>
      </c>
      <c r="F32" s="101">
        <f>ROUND(E32/$E$49*1000,2)</f>
        <v>1.07</v>
      </c>
      <c r="G32" s="103">
        <v>133.096</v>
      </c>
      <c r="H32" s="101">
        <f>ROUND(G32/$G$49*1000,2)</f>
        <v>1.07</v>
      </c>
      <c r="I32" s="103">
        <v>16.640999999999998</v>
      </c>
      <c r="J32" s="101">
        <f>ROUND(I32/$I$49*1000,2)</f>
        <v>1.07</v>
      </c>
      <c r="K32" s="103">
        <v>24.533999999999999</v>
      </c>
      <c r="L32" s="101">
        <f>ROUND(K32/$K$49*1000,2)</f>
        <v>1.07</v>
      </c>
      <c r="M32" s="103">
        <v>13.167</v>
      </c>
      <c r="N32" s="104">
        <f>ROUND(M32/$M$49*1000,2)</f>
        <v>1.07</v>
      </c>
    </row>
    <row r="33" spans="1:14" x14ac:dyDescent="0.3">
      <c r="A33" s="32" t="s">
        <v>55</v>
      </c>
      <c r="B33" s="33" t="s">
        <v>40</v>
      </c>
      <c r="C33" s="100">
        <v>77.248999999999995</v>
      </c>
      <c r="D33" s="101">
        <f>ROUND(C33/$C$49*1000,2)</f>
        <v>0.24</v>
      </c>
      <c r="E33" s="100">
        <v>83.012</v>
      </c>
      <c r="F33" s="101">
        <f>ROUND(E33/$E$49*1000,2)</f>
        <v>0.24</v>
      </c>
      <c r="G33" s="100">
        <v>29.280999999999999</v>
      </c>
      <c r="H33" s="101">
        <f>ROUND(G33/$G$49*1000,2)</f>
        <v>0.24</v>
      </c>
      <c r="I33" s="100">
        <v>3.661</v>
      </c>
      <c r="J33" s="101">
        <f>ROUND(I33/$I$49*1000,2)</f>
        <v>0.24</v>
      </c>
      <c r="K33" s="100">
        <v>5.3970000000000002</v>
      </c>
      <c r="L33" s="101">
        <f>ROUND(K33/$K$49*1000,2)</f>
        <v>0.24</v>
      </c>
      <c r="M33" s="100">
        <v>2.8969999999999998</v>
      </c>
      <c r="N33" s="104">
        <f>ROUND(M33/$M$49*1000,2)</f>
        <v>0.24</v>
      </c>
    </row>
    <row r="34" spans="1:14" x14ac:dyDescent="0.3">
      <c r="A34" s="32" t="s">
        <v>56</v>
      </c>
      <c r="B34" s="71" t="s">
        <v>57</v>
      </c>
      <c r="C34" s="103">
        <v>65.796999999999997</v>
      </c>
      <c r="D34" s="101">
        <f>ROUND(C34/$C$49*1000,2)</f>
        <v>0.2</v>
      </c>
      <c r="E34" s="103">
        <v>70.704999999999998</v>
      </c>
      <c r="F34" s="101">
        <f>ROUND(E34/$E$49*1000,2)</f>
        <v>0.2</v>
      </c>
      <c r="G34" s="103">
        <v>24.940999999999999</v>
      </c>
      <c r="H34" s="101">
        <f>ROUND(G34/$G$49*1000,2)</f>
        <v>0.2</v>
      </c>
      <c r="I34" s="103">
        <v>3.1179999999999999</v>
      </c>
      <c r="J34" s="101">
        <f>ROUND(I34/$I$49*1000,2)</f>
        <v>0.2</v>
      </c>
      <c r="K34" s="103">
        <v>4.5970000000000004</v>
      </c>
      <c r="L34" s="101">
        <f>ROUND(K34/$K$49*1000,2)</f>
        <v>0.2</v>
      </c>
      <c r="M34" s="103">
        <v>2.4670000000000001</v>
      </c>
      <c r="N34" s="102">
        <f>ROUND(M34/$M$49*1000,2)</f>
        <v>0.2</v>
      </c>
    </row>
    <row r="35" spans="1:14" s="30" customFormat="1" x14ac:dyDescent="0.3">
      <c r="A35" s="31">
        <v>3</v>
      </c>
      <c r="B35" s="21" t="s">
        <v>58</v>
      </c>
      <c r="C35" s="68">
        <f t="shared" ref="C35:N35" si="3">SUM(C36:C38)</f>
        <v>13179.326999999999</v>
      </c>
      <c r="D35" s="69">
        <f t="shared" si="3"/>
        <v>40.29</v>
      </c>
      <c r="E35" s="68">
        <f t="shared" si="3"/>
        <v>14162.452000000001</v>
      </c>
      <c r="F35" s="69">
        <f t="shared" si="3"/>
        <v>40.29</v>
      </c>
      <c r="G35" s="68">
        <f t="shared" si="3"/>
        <v>4995.5730000000003</v>
      </c>
      <c r="H35" s="69">
        <f t="shared" si="3"/>
        <v>40.29</v>
      </c>
      <c r="I35" s="68">
        <f t="shared" si="3"/>
        <v>624.61699999999996</v>
      </c>
      <c r="J35" s="69">
        <f t="shared" si="3"/>
        <v>40.29</v>
      </c>
      <c r="K35" s="68">
        <f t="shared" si="3"/>
        <v>920.84499999999991</v>
      </c>
      <c r="L35" s="69">
        <f t="shared" si="3"/>
        <v>40.29</v>
      </c>
      <c r="M35" s="68">
        <f t="shared" si="3"/>
        <v>494.18099999999998</v>
      </c>
      <c r="N35" s="70">
        <f t="shared" si="3"/>
        <v>40.29</v>
      </c>
    </row>
    <row r="36" spans="1:14" x14ac:dyDescent="0.3">
      <c r="A36" s="32" t="s">
        <v>59</v>
      </c>
      <c r="B36" s="71" t="s">
        <v>48</v>
      </c>
      <c r="C36" s="103">
        <v>10714.277</v>
      </c>
      <c r="D36" s="101">
        <f>ROUND(C36/$C$49*1000,2)</f>
        <v>32.75</v>
      </c>
      <c r="E36" s="103">
        <v>11513.519</v>
      </c>
      <c r="F36" s="101">
        <f>ROUND(E36/$E$49*1000,2)</f>
        <v>32.75</v>
      </c>
      <c r="G36" s="103">
        <v>4061.2049999999999</v>
      </c>
      <c r="H36" s="101">
        <f>ROUND(G36/$G$49*1000,2)</f>
        <v>32.75</v>
      </c>
      <c r="I36" s="103">
        <v>507.78899999999999</v>
      </c>
      <c r="J36" s="101">
        <f>ROUND(I36/$I$49*1000,2)</f>
        <v>32.75</v>
      </c>
      <c r="K36" s="103">
        <v>748.61099999999999</v>
      </c>
      <c r="L36" s="101">
        <f>ROUND(K36/$K$49*1000,2)</f>
        <v>32.75</v>
      </c>
      <c r="M36" s="103">
        <v>401.75</v>
      </c>
      <c r="N36" s="102">
        <f>ROUND(M36/$M$49*1000,2)</f>
        <v>32.75</v>
      </c>
    </row>
    <row r="37" spans="1:14" x14ac:dyDescent="0.3">
      <c r="A37" s="32" t="s">
        <v>60</v>
      </c>
      <c r="B37" s="33" t="s">
        <v>40</v>
      </c>
      <c r="C37" s="100">
        <v>2357.1410000000001</v>
      </c>
      <c r="D37" s="101">
        <f>ROUND(C37/$C$49*1000,2)</f>
        <v>7.21</v>
      </c>
      <c r="E37" s="100">
        <v>2532.9740000000002</v>
      </c>
      <c r="F37" s="101">
        <f>ROUND(E37/$E$49*1000,2)</f>
        <v>7.21</v>
      </c>
      <c r="G37" s="100">
        <v>893.46500000000003</v>
      </c>
      <c r="H37" s="101">
        <f>ROUND(G37/$G$49*1000,2)</f>
        <v>7.21</v>
      </c>
      <c r="I37" s="100">
        <v>111.714</v>
      </c>
      <c r="J37" s="101">
        <f>ROUND(I37/$I$49*1000,2)</f>
        <v>7.21</v>
      </c>
      <c r="K37" s="100">
        <v>164.69399999999999</v>
      </c>
      <c r="L37" s="101">
        <f>ROUND(K37/$K$49*1000,2)</f>
        <v>7.21</v>
      </c>
      <c r="M37" s="100">
        <v>88.385000000000005</v>
      </c>
      <c r="N37" s="104">
        <f>ROUND(M37/$M$49*1000,2)</f>
        <v>7.21</v>
      </c>
    </row>
    <row r="38" spans="1:14" x14ac:dyDescent="0.3">
      <c r="A38" s="32" t="s">
        <v>61</v>
      </c>
      <c r="B38" s="71" t="s">
        <v>57</v>
      </c>
      <c r="C38" s="103">
        <v>107.90900000000001</v>
      </c>
      <c r="D38" s="101">
        <f>ROUND(C38/$C$49*1000,2)</f>
        <v>0.33</v>
      </c>
      <c r="E38" s="103">
        <v>115.959</v>
      </c>
      <c r="F38" s="101">
        <f>ROUND(E38/$E$49*1000,2)</f>
        <v>0.33</v>
      </c>
      <c r="G38" s="103">
        <v>40.902999999999999</v>
      </c>
      <c r="H38" s="101">
        <f>ROUND(G38/$G$49*1000,2)</f>
        <v>0.33</v>
      </c>
      <c r="I38" s="103">
        <v>5.1139999999999999</v>
      </c>
      <c r="J38" s="101">
        <f>ROUND(I38/$I$49*1000,2)</f>
        <v>0.33</v>
      </c>
      <c r="K38" s="103">
        <v>7.54</v>
      </c>
      <c r="L38" s="101">
        <f>ROUND(K38/$K$49*1000,2)</f>
        <v>0.33</v>
      </c>
      <c r="M38" s="103">
        <v>4.0460000000000003</v>
      </c>
      <c r="N38" s="104">
        <f>ROUND(M38/$M$49*1000,2)</f>
        <v>0.33</v>
      </c>
    </row>
    <row r="39" spans="1:14" s="30" customFormat="1" x14ac:dyDescent="0.3">
      <c r="A39" s="31">
        <v>4</v>
      </c>
      <c r="B39" s="21" t="s">
        <v>62</v>
      </c>
      <c r="C39" s="98">
        <v>2.52</v>
      </c>
      <c r="D39" s="95">
        <f>ROUND(C39/$C$49*1000,2)</f>
        <v>0.01</v>
      </c>
      <c r="E39" s="98">
        <v>2.7069999999999999</v>
      </c>
      <c r="F39" s="95">
        <f>ROUND(E39/$E$49*1000,2)</f>
        <v>0.01</v>
      </c>
      <c r="G39" s="98">
        <v>0.95499999999999996</v>
      </c>
      <c r="H39" s="95">
        <f>ROUND(G39/$G$49*1000,2)</f>
        <v>0.01</v>
      </c>
      <c r="I39" s="98">
        <v>0.11899999999999999</v>
      </c>
      <c r="J39" s="95">
        <f>ROUND(I39/$I$49*1000,2)</f>
        <v>0.01</v>
      </c>
      <c r="K39" s="98">
        <v>0.17599999999999999</v>
      </c>
      <c r="L39" s="95">
        <f>ROUND(K39/$K$49*1000,2)</f>
        <v>0.01</v>
      </c>
      <c r="M39" s="98">
        <v>9.5000000000000001E-2</v>
      </c>
      <c r="N39" s="97">
        <f>ROUND(M39/$M$49*1000,2)</f>
        <v>0.01</v>
      </c>
    </row>
    <row r="40" spans="1:14" s="30" customFormat="1" x14ac:dyDescent="0.3">
      <c r="A40" s="31">
        <v>5</v>
      </c>
      <c r="B40" s="21" t="s">
        <v>63</v>
      </c>
      <c r="C40" s="98">
        <v>0</v>
      </c>
      <c r="D40" s="95">
        <f>ROUND(C40/$C$49*1000,2)</f>
        <v>0</v>
      </c>
      <c r="E40" s="98">
        <v>0</v>
      </c>
      <c r="F40" s="95">
        <f>ROUND(E40/$E$49*1000,2)</f>
        <v>0</v>
      </c>
      <c r="G40" s="98">
        <v>0</v>
      </c>
      <c r="H40" s="95">
        <f>ROUND(G40/$G$49*1000,2)</f>
        <v>0</v>
      </c>
      <c r="I40" s="98">
        <v>0</v>
      </c>
      <c r="J40" s="95">
        <f>ROUND(I40/$I$49*1000,2)</f>
        <v>0</v>
      </c>
      <c r="K40" s="98">
        <v>0</v>
      </c>
      <c r="L40" s="95">
        <f>ROUND(K40/$K$49*1000,2)</f>
        <v>0</v>
      </c>
      <c r="M40" s="98">
        <v>0</v>
      </c>
      <c r="N40" s="99">
        <f>ROUND(M40/$M$49*1000,2)</f>
        <v>0</v>
      </c>
    </row>
    <row r="41" spans="1:14" s="30" customFormat="1" x14ac:dyDescent="0.3">
      <c r="A41" s="194">
        <v>6</v>
      </c>
      <c r="B41" s="21" t="s">
        <v>64</v>
      </c>
      <c r="C41" s="105">
        <f t="shared" ref="C41:N41" si="4">C20+C31+C35+C39+C40</f>
        <v>14690.886999999999</v>
      </c>
      <c r="D41" s="106">
        <f t="shared" si="4"/>
        <v>44.91</v>
      </c>
      <c r="E41" s="105">
        <f t="shared" si="4"/>
        <v>15786.767000000002</v>
      </c>
      <c r="F41" s="106">
        <f t="shared" si="4"/>
        <v>44.91</v>
      </c>
      <c r="G41" s="105">
        <f t="shared" si="4"/>
        <v>5568.5250000000005</v>
      </c>
      <c r="H41" s="106">
        <f t="shared" si="4"/>
        <v>44.91</v>
      </c>
      <c r="I41" s="105">
        <f t="shared" si="4"/>
        <v>696.25400000000002</v>
      </c>
      <c r="J41" s="106">
        <f t="shared" si="4"/>
        <v>44.91</v>
      </c>
      <c r="K41" s="105">
        <f t="shared" si="4"/>
        <v>1026.4589999999998</v>
      </c>
      <c r="L41" s="106">
        <f t="shared" si="4"/>
        <v>44.91</v>
      </c>
      <c r="M41" s="105">
        <f t="shared" si="4"/>
        <v>550.86</v>
      </c>
      <c r="N41" s="106">
        <f t="shared" si="4"/>
        <v>44.91</v>
      </c>
    </row>
    <row r="42" spans="1:14" s="30" customFormat="1" x14ac:dyDescent="0.3">
      <c r="A42" s="194">
        <v>7</v>
      </c>
      <c r="B42" s="21" t="s">
        <v>65</v>
      </c>
      <c r="C42" s="108">
        <v>0</v>
      </c>
      <c r="D42" s="95">
        <f>ROUND(C42/$C$49*1000,2)</f>
        <v>0</v>
      </c>
      <c r="E42" s="108">
        <v>0</v>
      </c>
      <c r="F42" s="95">
        <f>ROUND(E42/$E$49*1000,2)</f>
        <v>0</v>
      </c>
      <c r="G42" s="108">
        <v>0</v>
      </c>
      <c r="H42" s="95">
        <f>ROUND(G42/$G$49*1000,2)</f>
        <v>0</v>
      </c>
      <c r="I42" s="108">
        <v>0</v>
      </c>
      <c r="J42" s="95">
        <f>ROUND(I42/$I$49*1000,2)</f>
        <v>0</v>
      </c>
      <c r="K42" s="108">
        <v>0</v>
      </c>
      <c r="L42" s="95">
        <f>ROUND(K42/$K$49*1000,2)</f>
        <v>0</v>
      </c>
      <c r="M42" s="108">
        <v>0</v>
      </c>
      <c r="N42" s="95">
        <f>ROUND(M42/$M$49*1000,2)</f>
        <v>0</v>
      </c>
    </row>
    <row r="43" spans="1:14" s="30" customFormat="1" ht="34.5" customHeight="1" x14ac:dyDescent="0.3">
      <c r="A43" s="189">
        <v>8</v>
      </c>
      <c r="B43" s="190" t="s">
        <v>66</v>
      </c>
      <c r="C43" s="191">
        <f t="shared" ref="C43:N43" si="5">SUM(C44:C48)</f>
        <v>329.37</v>
      </c>
      <c r="D43" s="192">
        <f t="shared" si="5"/>
        <v>1</v>
      </c>
      <c r="E43" s="191">
        <f t="shared" si="5"/>
        <v>203347.88799999998</v>
      </c>
      <c r="F43" s="192">
        <f t="shared" si="5"/>
        <v>578.42000000000007</v>
      </c>
      <c r="G43" s="191">
        <f t="shared" si="5"/>
        <v>124.846</v>
      </c>
      <c r="H43" s="192">
        <f t="shared" si="5"/>
        <v>1</v>
      </c>
      <c r="I43" s="191">
        <f t="shared" si="5"/>
        <v>13077.584999999999</v>
      </c>
      <c r="J43" s="192">
        <f t="shared" si="5"/>
        <v>843.45</v>
      </c>
      <c r="K43" s="108">
        <f t="shared" si="5"/>
        <v>23.013999999999999</v>
      </c>
      <c r="L43" s="109">
        <f t="shared" si="5"/>
        <v>1</v>
      </c>
      <c r="M43" s="108">
        <f t="shared" si="5"/>
        <v>13016.74</v>
      </c>
      <c r="N43" s="109">
        <f t="shared" si="5"/>
        <v>1061.1199999999999</v>
      </c>
    </row>
    <row r="44" spans="1:14" x14ac:dyDescent="0.3">
      <c r="A44" s="32" t="s">
        <v>67</v>
      </c>
      <c r="B44" s="71" t="s">
        <v>68</v>
      </c>
      <c r="C44" s="110">
        <v>50.243000000000002</v>
      </c>
      <c r="D44" s="101">
        <f>ROUND(C44/$C$49*1000,2)</f>
        <v>0.15</v>
      </c>
      <c r="E44" s="110">
        <v>31019.169000000002</v>
      </c>
      <c r="F44" s="101">
        <f>ROUND(E44/$E$49*1000,2)-0.01</f>
        <v>88.22999999999999</v>
      </c>
      <c r="G44" s="110">
        <v>19.044</v>
      </c>
      <c r="H44" s="101">
        <f>ROUND(G44/$G$49*1000,2)</f>
        <v>0.15</v>
      </c>
      <c r="I44" s="110">
        <v>1994.886</v>
      </c>
      <c r="J44" s="101">
        <f>ROUND(I44/$I$49*1000,2)</f>
        <v>128.66</v>
      </c>
      <c r="K44" s="110">
        <v>3.5110000000000001</v>
      </c>
      <c r="L44" s="101">
        <f>ROUND(K44/$K$49*1000,2)</f>
        <v>0.15</v>
      </c>
      <c r="M44" s="110">
        <v>1985.604</v>
      </c>
      <c r="N44" s="104">
        <f>ROUND(M44/$M$49*1000,2)-0.01</f>
        <v>161.86000000000001</v>
      </c>
    </row>
    <row r="45" spans="1:14" x14ac:dyDescent="0.3">
      <c r="A45" s="32" t="s">
        <v>69</v>
      </c>
      <c r="B45" s="71" t="s">
        <v>70</v>
      </c>
      <c r="C45" s="110">
        <v>0</v>
      </c>
      <c r="D45" s="101">
        <f>ROUND(C45/$C$49*1000,2)</f>
        <v>0</v>
      </c>
      <c r="E45" s="110">
        <v>0</v>
      </c>
      <c r="F45" s="101">
        <f>ROUND(E45/$E$49*1000,2)</f>
        <v>0</v>
      </c>
      <c r="G45" s="110">
        <v>0</v>
      </c>
      <c r="H45" s="101">
        <f>ROUND(G45/$G$49*1000,2)</f>
        <v>0</v>
      </c>
      <c r="I45" s="110">
        <v>0</v>
      </c>
      <c r="J45" s="101">
        <f>ROUND(I45/$I$49*1000,2)</f>
        <v>0</v>
      </c>
      <c r="K45" s="110">
        <v>0</v>
      </c>
      <c r="L45" s="101">
        <f>ROUND(K45/$K$49*1000,2)</f>
        <v>0</v>
      </c>
      <c r="M45" s="110">
        <v>0</v>
      </c>
      <c r="N45" s="102">
        <f>ROUND(M45/$M$49*1000,2)</f>
        <v>0</v>
      </c>
    </row>
    <row r="46" spans="1:14" x14ac:dyDescent="0.3">
      <c r="A46" s="32" t="s">
        <v>101</v>
      </c>
      <c r="B46" s="71">
        <v>7</v>
      </c>
      <c r="C46" s="110">
        <v>0</v>
      </c>
      <c r="D46" s="101">
        <f>ROUND(C46/$C$49*1000,2)</f>
        <v>0</v>
      </c>
      <c r="E46" s="110">
        <v>0</v>
      </c>
      <c r="F46" s="101">
        <f>ROUND(E46/$E$49*1000,2)</f>
        <v>0</v>
      </c>
      <c r="G46" s="110">
        <v>0</v>
      </c>
      <c r="H46" s="101">
        <f>ROUND(G46/$G$49*1000,2)</f>
        <v>0</v>
      </c>
      <c r="I46" s="110">
        <v>0</v>
      </c>
      <c r="J46" s="101">
        <f>ROUND(I46/$I$49*1000,2)</f>
        <v>0</v>
      </c>
      <c r="K46" s="110">
        <v>0</v>
      </c>
      <c r="L46" s="101">
        <f>ROUND(K46/$K$49*1000,2)</f>
        <v>0</v>
      </c>
      <c r="M46" s="110">
        <v>0</v>
      </c>
      <c r="N46" s="102">
        <f>ROUND(M46/$M$49*1000,2)</f>
        <v>0</v>
      </c>
    </row>
    <row r="47" spans="1:14" ht="39.75" customHeight="1" x14ac:dyDescent="0.3">
      <c r="A47" s="32" t="s">
        <v>72</v>
      </c>
      <c r="B47" s="71" t="s">
        <v>73</v>
      </c>
      <c r="C47" s="110">
        <v>0</v>
      </c>
      <c r="D47" s="101">
        <f>ROUND(C47/$C$49*1000,2)</f>
        <v>0</v>
      </c>
      <c r="E47" s="110">
        <v>172028.77</v>
      </c>
      <c r="F47" s="101">
        <f>ROUND(E47/$E$49*1000,2)-0.01</f>
        <v>489.34000000000003</v>
      </c>
      <c r="G47" s="110">
        <v>0</v>
      </c>
      <c r="H47" s="101">
        <f>ROUND(G47/$G$49*1000,2)</f>
        <v>0</v>
      </c>
      <c r="I47" s="110">
        <v>11069.47</v>
      </c>
      <c r="J47" s="101">
        <f>ROUND(I47/$I$49*1000,2)-0.01</f>
        <v>713.94</v>
      </c>
      <c r="K47" s="110">
        <v>0</v>
      </c>
      <c r="L47" s="101">
        <f>ROUND(K47/$K$49*1000,2)</f>
        <v>0</v>
      </c>
      <c r="M47" s="110">
        <v>11020.67</v>
      </c>
      <c r="N47" s="102">
        <f>ROUND(M47/$M$49*1000,2)</f>
        <v>898.41</v>
      </c>
    </row>
    <row r="48" spans="1:14" ht="37.5" x14ac:dyDescent="0.3">
      <c r="A48" s="32" t="s">
        <v>74</v>
      </c>
      <c r="B48" s="33" t="s">
        <v>75</v>
      </c>
      <c r="C48" s="110">
        <v>279.12700000000001</v>
      </c>
      <c r="D48" s="101">
        <f>ROUND(C48/$C$49*1000,2)</f>
        <v>0.85</v>
      </c>
      <c r="E48" s="110">
        <v>299.94900000000001</v>
      </c>
      <c r="F48" s="101">
        <f>ROUND(E48/$E$49*1000,2)</f>
        <v>0.85</v>
      </c>
      <c r="G48" s="110">
        <v>105.80200000000001</v>
      </c>
      <c r="H48" s="101">
        <f>ROUND(G48/$G$49*1000,2)</f>
        <v>0.85</v>
      </c>
      <c r="I48" s="110">
        <v>13.228999999999999</v>
      </c>
      <c r="J48" s="101">
        <f>ROUND(I48/$I$49*1000,2)</f>
        <v>0.85</v>
      </c>
      <c r="K48" s="110">
        <v>19.503</v>
      </c>
      <c r="L48" s="101">
        <f>ROUND(K48/$K$49*1000,2)</f>
        <v>0.85</v>
      </c>
      <c r="M48" s="110">
        <v>10.465999999999999</v>
      </c>
      <c r="N48" s="104">
        <f>ROUND(M48/$M$49*1000,2)</f>
        <v>0.85</v>
      </c>
    </row>
    <row r="49" spans="1:15" ht="41.25" customHeight="1" thickBot="1" x14ac:dyDescent="0.35">
      <c r="A49" s="111" t="s">
        <v>91</v>
      </c>
      <c r="B49" s="112" t="s">
        <v>170</v>
      </c>
      <c r="C49" s="113">
        <v>327145</v>
      </c>
      <c r="D49" s="114" t="s">
        <v>93</v>
      </c>
      <c r="E49" s="113">
        <v>351548.7</v>
      </c>
      <c r="F49" s="114" t="s">
        <v>93</v>
      </c>
      <c r="G49" s="113">
        <v>124003.03</v>
      </c>
      <c r="H49" s="114" t="s">
        <v>93</v>
      </c>
      <c r="I49" s="113">
        <v>15504.62</v>
      </c>
      <c r="J49" s="114" t="s">
        <v>93</v>
      </c>
      <c r="K49" s="113">
        <v>22857.759999999998</v>
      </c>
      <c r="L49" s="114" t="s">
        <v>93</v>
      </c>
      <c r="M49" s="113">
        <v>12266.84</v>
      </c>
      <c r="N49" s="93" t="s">
        <v>93</v>
      </c>
    </row>
    <row r="50" spans="1:15" x14ac:dyDescent="0.3">
      <c r="A50" s="211"/>
      <c r="B50" s="21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115"/>
      <c r="N50" s="115"/>
    </row>
    <row r="51" spans="1:15" ht="15" customHeight="1" x14ac:dyDescent="0.3">
      <c r="A51" s="211"/>
      <c r="B51" s="211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53"/>
      <c r="O51" s="86"/>
    </row>
    <row r="52" spans="1:15" s="87" customFormat="1" ht="93.75" customHeight="1" x14ac:dyDescent="0.3">
      <c r="A52" s="217" t="s">
        <v>78</v>
      </c>
      <c r="B52" s="217"/>
      <c r="C52" s="217"/>
      <c r="D52" s="118"/>
      <c r="E52" s="118"/>
      <c r="F52" s="118"/>
      <c r="G52" s="118"/>
      <c r="H52" s="118"/>
      <c r="I52" s="218" t="s">
        <v>79</v>
      </c>
      <c r="J52" s="218"/>
      <c r="K52" s="218"/>
      <c r="L52" s="218"/>
      <c r="M52" s="86"/>
      <c r="N52" s="118"/>
    </row>
  </sheetData>
  <mergeCells count="19">
    <mergeCell ref="A51:B51"/>
    <mergeCell ref="A52:C52"/>
    <mergeCell ref="I52:L52"/>
    <mergeCell ref="I14:J14"/>
    <mergeCell ref="K14:L14"/>
    <mergeCell ref="M14:N14"/>
    <mergeCell ref="B19:N19"/>
    <mergeCell ref="A50:B50"/>
    <mergeCell ref="A14:A16"/>
    <mergeCell ref="B14:B16"/>
    <mergeCell ref="C14:D14"/>
    <mergeCell ref="E14:F14"/>
    <mergeCell ref="G14:H14"/>
    <mergeCell ref="L4:M4"/>
    <mergeCell ref="N4:O4"/>
    <mergeCell ref="A10:N10"/>
    <mergeCell ref="A11:N11"/>
    <mergeCell ref="A12:N12"/>
    <mergeCell ref="L8:N8"/>
  </mergeCells>
  <printOptions horizontalCentered="1"/>
  <pageMargins left="0.78740157480314965" right="0.78740157480314965" top="1.1811023622047245" bottom="0.39370078740157483" header="0.19685039370078741" footer="0.19685039370078741"/>
  <pageSetup paperSize="9" scale="52" firstPageNumber="0" fitToHeight="2" orientation="landscape" horizontalDpi="300" verticalDpi="300" r:id="rId1"/>
  <headerFooter differentFirst="1">
    <oddHeader xml:space="preserve">&amp;C
&amp;"Times New Roman,Обычный"&amp;14 2
</oddHeader>
  </headerFooter>
  <rowBreaks count="1" manualBreakCount="1">
    <brk id="5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53"/>
  <sheetViews>
    <sheetView view="pageBreakPreview" topLeftCell="A19" zoomScale="90" zoomScaleNormal="110" zoomScaleSheetLayoutView="90" zoomScalePageLayoutView="65" workbookViewId="0">
      <selection activeCell="B19" sqref="B19:H19"/>
    </sheetView>
  </sheetViews>
  <sheetFormatPr defaultColWidth="8.5703125" defaultRowHeight="18.75" x14ac:dyDescent="0.3"/>
  <cols>
    <col min="1" max="1" width="6.7109375" style="1" customWidth="1"/>
    <col min="2" max="2" width="55.140625" style="1" customWidth="1"/>
    <col min="3" max="3" width="19.28515625" style="1" customWidth="1"/>
    <col min="4" max="4" width="14.28515625" style="1" customWidth="1"/>
    <col min="5" max="5" width="19.28515625" style="1" customWidth="1"/>
    <col min="6" max="6" width="16.42578125" style="1" customWidth="1"/>
    <col min="7" max="7" width="19.42578125" style="1" customWidth="1"/>
    <col min="8" max="8" width="22.140625" style="1" customWidth="1"/>
    <col min="9" max="10" width="8.5703125" style="1"/>
    <col min="11" max="11" width="16.5703125" style="1" customWidth="1"/>
    <col min="12" max="1025" width="8.5703125" style="1"/>
    <col min="1026" max="16384" width="8.5703125" style="4"/>
  </cols>
  <sheetData>
    <row r="1" spans="1:1025" ht="2.25" customHeight="1" x14ac:dyDescent="0.3">
      <c r="A1" s="53"/>
    </row>
    <row r="2" spans="1:1025" ht="18" customHeight="1" x14ac:dyDescent="0.3">
      <c r="F2" s="2" t="s">
        <v>102</v>
      </c>
    </row>
    <row r="3" spans="1:1025" ht="20.25" customHeight="1" x14ac:dyDescent="0.3">
      <c r="F3" s="211" t="s">
        <v>1</v>
      </c>
      <c r="G3" s="211"/>
      <c r="H3" s="211"/>
    </row>
    <row r="4" spans="1:1025" x14ac:dyDescent="0.3">
      <c r="F4" s="211" t="s">
        <v>142</v>
      </c>
      <c r="G4" s="211"/>
      <c r="H4" s="211"/>
    </row>
    <row r="5" spans="1:1025" x14ac:dyDescent="0.3">
      <c r="F5" s="211" t="s">
        <v>143</v>
      </c>
      <c r="G5" s="211"/>
      <c r="H5" s="211"/>
    </row>
    <row r="6" spans="1:1025" ht="21" customHeight="1" x14ac:dyDescent="0.3">
      <c r="F6" s="220" t="s">
        <v>144</v>
      </c>
      <c r="G6" s="211"/>
      <c r="H6" s="211"/>
    </row>
    <row r="7" spans="1:1025" ht="21" customHeight="1" x14ac:dyDescent="0.3">
      <c r="F7" s="220" t="s">
        <v>172</v>
      </c>
      <c r="G7" s="220"/>
      <c r="H7" s="220"/>
    </row>
    <row r="8" spans="1:1025" ht="60.75" customHeight="1" x14ac:dyDescent="0.3">
      <c r="F8" s="220" t="s">
        <v>171</v>
      </c>
      <c r="G8" s="220"/>
      <c r="H8" s="220"/>
    </row>
    <row r="9" spans="1:1025" ht="31.5" customHeight="1" x14ac:dyDescent="0.3">
      <c r="F9" s="221" t="s">
        <v>104</v>
      </c>
      <c r="G9" s="221"/>
    </row>
    <row r="10" spans="1:1025" ht="24" customHeight="1" x14ac:dyDescent="0.3">
      <c r="A10" s="203" t="s">
        <v>6</v>
      </c>
      <c r="B10" s="203"/>
      <c r="C10" s="203"/>
      <c r="D10" s="203"/>
      <c r="E10" s="203"/>
      <c r="F10" s="203"/>
      <c r="G10" s="203"/>
      <c r="H10" s="203"/>
    </row>
    <row r="11" spans="1:1025" ht="18.75" customHeight="1" x14ac:dyDescent="0.3">
      <c r="A11" s="203" t="s">
        <v>105</v>
      </c>
      <c r="B11" s="203"/>
      <c r="C11" s="203"/>
      <c r="D11" s="203"/>
      <c r="E11" s="203"/>
      <c r="F11" s="203"/>
      <c r="G11" s="203"/>
      <c r="H11" s="203"/>
    </row>
    <row r="12" spans="1:1025" ht="18.75" customHeight="1" x14ac:dyDescent="0.3">
      <c r="A12" s="203" t="s">
        <v>8</v>
      </c>
      <c r="B12" s="203"/>
      <c r="C12" s="203"/>
      <c r="D12" s="203"/>
      <c r="E12" s="203"/>
      <c r="F12" s="203"/>
      <c r="G12" s="203"/>
      <c r="H12" s="203"/>
    </row>
    <row r="13" spans="1:1025" ht="15" customHeight="1" x14ac:dyDescent="0.3">
      <c r="H13" s="7" t="s">
        <v>9</v>
      </c>
    </row>
    <row r="14" spans="1:1025" s="88" customFormat="1" ht="105" customHeight="1" x14ac:dyDescent="0.3">
      <c r="A14" s="212" t="s">
        <v>10</v>
      </c>
      <c r="B14" s="213" t="s">
        <v>11</v>
      </c>
      <c r="C14" s="213" t="s">
        <v>12</v>
      </c>
      <c r="D14" s="213"/>
      <c r="E14" s="222" t="s">
        <v>13</v>
      </c>
      <c r="F14" s="219"/>
      <c r="G14" s="216" t="s">
        <v>138</v>
      </c>
      <c r="H14" s="216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</row>
    <row r="15" spans="1:1025" ht="51.75" customHeight="1" x14ac:dyDescent="0.3">
      <c r="A15" s="212"/>
      <c r="B15" s="213"/>
      <c r="C15" s="8" t="s">
        <v>14</v>
      </c>
      <c r="D15" s="8" t="s">
        <v>15</v>
      </c>
      <c r="E15" s="8" t="s">
        <v>14</v>
      </c>
      <c r="F15" s="9" t="s">
        <v>15</v>
      </c>
      <c r="G15" s="8" t="s">
        <v>14</v>
      </c>
      <c r="H15" s="10" t="s">
        <v>15</v>
      </c>
    </row>
    <row r="16" spans="1:1025" x14ac:dyDescent="0.3">
      <c r="A16" s="212"/>
      <c r="B16" s="213"/>
      <c r="C16" s="11" t="s">
        <v>16</v>
      </c>
      <c r="D16" s="12" t="s">
        <v>17</v>
      </c>
      <c r="E16" s="11" t="s">
        <v>16</v>
      </c>
      <c r="F16" s="13" t="s">
        <v>17</v>
      </c>
      <c r="G16" s="11" t="s">
        <v>16</v>
      </c>
      <c r="H16" s="14" t="s">
        <v>17</v>
      </c>
    </row>
    <row r="17" spans="1:8" x14ac:dyDescent="0.3">
      <c r="A17" s="15">
        <v>1</v>
      </c>
      <c r="B17" s="16">
        <v>2</v>
      </c>
      <c r="C17" s="11">
        <v>3</v>
      </c>
      <c r="D17" s="17">
        <v>4</v>
      </c>
      <c r="E17" s="11">
        <v>5</v>
      </c>
      <c r="F17" s="18">
        <v>6</v>
      </c>
      <c r="G17" s="11">
        <v>7</v>
      </c>
      <c r="H17" s="19">
        <v>8</v>
      </c>
    </row>
    <row r="18" spans="1:8" ht="18.75" customHeight="1" x14ac:dyDescent="0.3">
      <c r="A18" s="20" t="s">
        <v>18</v>
      </c>
      <c r="B18" s="21" t="s">
        <v>97</v>
      </c>
      <c r="C18" s="94">
        <f>C41+C42+C43</f>
        <v>1286.6509999999998</v>
      </c>
      <c r="D18" s="96">
        <f>ROUND(C18/$C$49*1000,2)-0.01</f>
        <v>149.35000000000002</v>
      </c>
      <c r="E18" s="94">
        <f>E41+E42+E43</f>
        <v>72.219000000000008</v>
      </c>
      <c r="F18" s="119">
        <f>ROUND(E18/$E$49*1000,2)-0.01</f>
        <v>149.35000000000002</v>
      </c>
      <c r="G18" s="94">
        <f>G41+G42+G43</f>
        <v>5.8490000000000011</v>
      </c>
      <c r="H18" s="97">
        <f>ROUND(G18/$G$49*1000,2)-0.01</f>
        <v>149.35000000000002</v>
      </c>
    </row>
    <row r="19" spans="1:8" ht="24.75" customHeight="1" x14ac:dyDescent="0.3">
      <c r="A19" s="20" t="s">
        <v>20</v>
      </c>
      <c r="B19" s="209" t="s">
        <v>98</v>
      </c>
      <c r="C19" s="209"/>
      <c r="D19" s="209"/>
      <c r="E19" s="209"/>
      <c r="F19" s="209"/>
      <c r="G19" s="209"/>
      <c r="H19" s="209"/>
    </row>
    <row r="20" spans="1:8" s="30" customFormat="1" x14ac:dyDescent="0.3">
      <c r="A20" s="20">
        <v>1</v>
      </c>
      <c r="B20" s="21" t="s">
        <v>22</v>
      </c>
      <c r="C20" s="68">
        <f t="shared" ref="C20:H20" si="0">C21+C22+C23+C27</f>
        <v>868.83400000000006</v>
      </c>
      <c r="D20" s="69">
        <f t="shared" si="0"/>
        <v>100.86000000000001</v>
      </c>
      <c r="E20" s="68">
        <f t="shared" si="0"/>
        <v>48.767000000000003</v>
      </c>
      <c r="F20" s="69">
        <f t="shared" si="0"/>
        <v>100.86000000000001</v>
      </c>
      <c r="G20" s="68">
        <f t="shared" si="0"/>
        <v>3.9490000000000003</v>
      </c>
      <c r="H20" s="70">
        <f t="shared" si="0"/>
        <v>100.86000000000001</v>
      </c>
    </row>
    <row r="21" spans="1:8" s="30" customFormat="1" x14ac:dyDescent="0.3">
      <c r="A21" s="31" t="s">
        <v>23</v>
      </c>
      <c r="B21" s="21" t="s">
        <v>99</v>
      </c>
      <c r="C21" s="98">
        <v>165.137</v>
      </c>
      <c r="D21" s="95">
        <f>ROUND(C21/$C$49*1000,2)</f>
        <v>19.170000000000002</v>
      </c>
      <c r="E21" s="98">
        <v>9.2690000000000001</v>
      </c>
      <c r="F21" s="95">
        <f>ROUND(E21/$E$49*1000,2)</f>
        <v>19.170000000000002</v>
      </c>
      <c r="G21" s="98">
        <v>0.751</v>
      </c>
      <c r="H21" s="99">
        <f>ROUND(G21/$G$49*1000,2)-0.01</f>
        <v>19.169999999999998</v>
      </c>
    </row>
    <row r="22" spans="1:8" s="30" customFormat="1" x14ac:dyDescent="0.3">
      <c r="A22" s="31" t="s">
        <v>35</v>
      </c>
      <c r="B22" s="21" t="s">
        <v>36</v>
      </c>
      <c r="C22" s="98">
        <v>409.42</v>
      </c>
      <c r="D22" s="95">
        <f>ROUND(C22/$C$49*1000,2)</f>
        <v>47.53</v>
      </c>
      <c r="E22" s="98">
        <v>22.98</v>
      </c>
      <c r="F22" s="95">
        <f>ROUND(E22/$E$49*1000,2)</f>
        <v>47.53</v>
      </c>
      <c r="G22" s="98">
        <v>1.861</v>
      </c>
      <c r="H22" s="99">
        <f>ROUND(G22/$G$49*1000,2)+0.01</f>
        <v>47.53</v>
      </c>
    </row>
    <row r="23" spans="1:8" s="30" customFormat="1" x14ac:dyDescent="0.3">
      <c r="A23" s="31" t="s">
        <v>37</v>
      </c>
      <c r="B23" s="21" t="s">
        <v>38</v>
      </c>
      <c r="C23" s="68">
        <f t="shared" ref="C23:H23" si="1">SUM(C24:C26)</f>
        <v>207.33099999999999</v>
      </c>
      <c r="D23" s="69">
        <f t="shared" si="1"/>
        <v>24.07</v>
      </c>
      <c r="E23" s="68">
        <f t="shared" si="1"/>
        <v>11.637999999999998</v>
      </c>
      <c r="F23" s="69">
        <f t="shared" si="1"/>
        <v>24.07</v>
      </c>
      <c r="G23" s="68">
        <f t="shared" si="1"/>
        <v>0.94200000000000006</v>
      </c>
      <c r="H23" s="70">
        <f t="shared" si="1"/>
        <v>24.07</v>
      </c>
    </row>
    <row r="24" spans="1:8" x14ac:dyDescent="0.3">
      <c r="A24" s="32" t="s">
        <v>39</v>
      </c>
      <c r="B24" s="33" t="s">
        <v>40</v>
      </c>
      <c r="C24" s="100">
        <v>90.072000000000003</v>
      </c>
      <c r="D24" s="101">
        <f>ROUND(C24/$C$49*1000,2)</f>
        <v>10.46</v>
      </c>
      <c r="E24" s="100">
        <v>5.056</v>
      </c>
      <c r="F24" s="101">
        <f>ROUND(E24/$E$49*1000,2)</f>
        <v>10.46</v>
      </c>
      <c r="G24" s="100">
        <v>0.40899999999999997</v>
      </c>
      <c r="H24" s="102">
        <f>ROUND(G24/$G$49*1000,2)+0.02</f>
        <v>10.459999999999999</v>
      </c>
    </row>
    <row r="25" spans="1:8" x14ac:dyDescent="0.3">
      <c r="A25" s="32" t="s">
        <v>41</v>
      </c>
      <c r="B25" s="71" t="s">
        <v>88</v>
      </c>
      <c r="C25" s="103">
        <v>86.462000000000003</v>
      </c>
      <c r="D25" s="101">
        <f>ROUND(C25/$C$49*1000,2)</f>
        <v>10.039999999999999</v>
      </c>
      <c r="E25" s="103">
        <v>4.8529999999999998</v>
      </c>
      <c r="F25" s="101">
        <f>ROUND(E25/$E$49*1000,2)</f>
        <v>10.039999999999999</v>
      </c>
      <c r="G25" s="103">
        <v>0.39300000000000002</v>
      </c>
      <c r="H25" s="102">
        <f>ROUND(G25/$G$49*1000,2)</f>
        <v>10.039999999999999</v>
      </c>
    </row>
    <row r="26" spans="1:8" x14ac:dyDescent="0.3">
      <c r="A26" s="32" t="s">
        <v>43</v>
      </c>
      <c r="B26" s="71" t="s">
        <v>44</v>
      </c>
      <c r="C26" s="103">
        <v>30.797000000000001</v>
      </c>
      <c r="D26" s="101">
        <f>ROUND(C26/$C$49*1000,2)</f>
        <v>3.57</v>
      </c>
      <c r="E26" s="103">
        <v>1.7290000000000001</v>
      </c>
      <c r="F26" s="101">
        <f>ROUND(E26/$E$49*1000,2)-0.01</f>
        <v>3.5700000000000003</v>
      </c>
      <c r="G26" s="103">
        <v>0.14000000000000001</v>
      </c>
      <c r="H26" s="102">
        <f>ROUND(G26/$G$49*1000,2)-0.01</f>
        <v>3.5700000000000003</v>
      </c>
    </row>
    <row r="27" spans="1:8" s="30" customFormat="1" x14ac:dyDescent="0.3">
      <c r="A27" s="31" t="s">
        <v>45</v>
      </c>
      <c r="B27" s="21" t="s">
        <v>46</v>
      </c>
      <c r="C27" s="68">
        <f t="shared" ref="C27:H27" si="2">SUM(C28:C30)</f>
        <v>86.945999999999998</v>
      </c>
      <c r="D27" s="69">
        <f t="shared" si="2"/>
        <v>10.09</v>
      </c>
      <c r="E27" s="68">
        <f t="shared" si="2"/>
        <v>4.88</v>
      </c>
      <c r="F27" s="69">
        <f t="shared" si="2"/>
        <v>10.09</v>
      </c>
      <c r="G27" s="68">
        <f t="shared" si="2"/>
        <v>0.39500000000000002</v>
      </c>
      <c r="H27" s="70">
        <f t="shared" si="2"/>
        <v>10.09</v>
      </c>
    </row>
    <row r="28" spans="1:8" x14ac:dyDescent="0.3">
      <c r="A28" s="32" t="s">
        <v>47</v>
      </c>
      <c r="B28" s="71" t="s">
        <v>48</v>
      </c>
      <c r="C28" s="103">
        <v>67.477999999999994</v>
      </c>
      <c r="D28" s="101">
        <f>ROUND(C28/$C$49*1000,2)</f>
        <v>7.83</v>
      </c>
      <c r="E28" s="103">
        <v>3.7869999999999999</v>
      </c>
      <c r="F28" s="101">
        <f>ROUND(E28/$E$49*1000,2)</f>
        <v>7.83</v>
      </c>
      <c r="G28" s="103">
        <v>0.307</v>
      </c>
      <c r="H28" s="102">
        <f>ROUND(G28/$G$49*1000,2)-0.01</f>
        <v>7.83</v>
      </c>
    </row>
    <row r="29" spans="1:8" x14ac:dyDescent="0.3">
      <c r="A29" s="32" t="s">
        <v>49</v>
      </c>
      <c r="B29" s="33" t="s">
        <v>40</v>
      </c>
      <c r="C29" s="100">
        <v>14.845000000000001</v>
      </c>
      <c r="D29" s="101">
        <f>ROUND(C29/$C$49*1000,2)</f>
        <v>1.72</v>
      </c>
      <c r="E29" s="100">
        <v>0.83299999999999996</v>
      </c>
      <c r="F29" s="101">
        <f>ROUND(E29/$E$49*1000,2)</f>
        <v>1.72</v>
      </c>
      <c r="G29" s="100">
        <v>6.8000000000000005E-2</v>
      </c>
      <c r="H29" s="102">
        <f>ROUND(G29/$G$49*1000,2)-0.02</f>
        <v>1.72</v>
      </c>
    </row>
    <row r="30" spans="1:8" x14ac:dyDescent="0.3">
      <c r="A30" s="32" t="s">
        <v>51</v>
      </c>
      <c r="B30" s="71" t="s">
        <v>57</v>
      </c>
      <c r="C30" s="103">
        <v>4.6230000000000002</v>
      </c>
      <c r="D30" s="101">
        <f>ROUND(C30/$C$49*1000,2)</f>
        <v>0.54</v>
      </c>
      <c r="E30" s="103">
        <v>0.26</v>
      </c>
      <c r="F30" s="101">
        <f>ROUND(E30/$E$49*1000,2)</f>
        <v>0.54</v>
      </c>
      <c r="G30" s="103">
        <v>0.02</v>
      </c>
      <c r="H30" s="102">
        <f>ROUND(G30/$G$49*1000,2)+0.03</f>
        <v>0.54</v>
      </c>
    </row>
    <row r="31" spans="1:8" s="30" customFormat="1" x14ac:dyDescent="0.3">
      <c r="A31" s="31">
        <v>2</v>
      </c>
      <c r="B31" s="21" t="s">
        <v>53</v>
      </c>
      <c r="C31" s="68">
        <f t="shared" ref="C31:H31" si="3">SUM(C32:C34)</f>
        <v>42.337000000000003</v>
      </c>
      <c r="D31" s="69">
        <f t="shared" si="3"/>
        <v>4.91</v>
      </c>
      <c r="E31" s="68">
        <f t="shared" si="3"/>
        <v>2.3759999999999999</v>
      </c>
      <c r="F31" s="69">
        <f t="shared" si="3"/>
        <v>4.91</v>
      </c>
      <c r="G31" s="68">
        <f t="shared" si="3"/>
        <v>0.193</v>
      </c>
      <c r="H31" s="70">
        <f t="shared" si="3"/>
        <v>4.91</v>
      </c>
    </row>
    <row r="32" spans="1:8" x14ac:dyDescent="0.3">
      <c r="A32" s="32" t="s">
        <v>54</v>
      </c>
      <c r="B32" s="71" t="s">
        <v>48</v>
      </c>
      <c r="C32" s="103">
        <v>30.082999999999998</v>
      </c>
      <c r="D32" s="101">
        <f>ROUND(C32/$C$49*1000,2)</f>
        <v>3.49</v>
      </c>
      <c r="E32" s="103">
        <v>1.6890000000000001</v>
      </c>
      <c r="F32" s="101">
        <f>ROUND(E32/$E$49*1000,2)</f>
        <v>3.49</v>
      </c>
      <c r="G32" s="103">
        <v>0.13600000000000001</v>
      </c>
      <c r="H32" s="102">
        <f>ROUND(G32/$G$49*1000,2)+0.02</f>
        <v>3.49</v>
      </c>
    </row>
    <row r="33" spans="1:8" x14ac:dyDescent="0.3">
      <c r="A33" s="32" t="s">
        <v>55</v>
      </c>
      <c r="B33" s="33" t="s">
        <v>40</v>
      </c>
      <c r="C33" s="100">
        <v>6.6180000000000003</v>
      </c>
      <c r="D33" s="101">
        <f>ROUND(C33/$C$49*1000,2)</f>
        <v>0.77</v>
      </c>
      <c r="E33" s="100">
        <v>0.372</v>
      </c>
      <c r="F33" s="101">
        <f>ROUND(E33/$E$49*1000,2)</f>
        <v>0.77</v>
      </c>
      <c r="G33" s="100">
        <v>0.03</v>
      </c>
      <c r="H33" s="102">
        <f>ROUND(G33/$G$49*1000,2)</f>
        <v>0.77</v>
      </c>
    </row>
    <row r="34" spans="1:8" x14ac:dyDescent="0.3">
      <c r="A34" s="32" t="s">
        <v>56</v>
      </c>
      <c r="B34" s="71" t="s">
        <v>57</v>
      </c>
      <c r="C34" s="103">
        <v>5.6360000000000001</v>
      </c>
      <c r="D34" s="101">
        <f>ROUND(C34/$C$49*1000,2)</f>
        <v>0.65</v>
      </c>
      <c r="E34" s="103">
        <v>0.315</v>
      </c>
      <c r="F34" s="101">
        <f>ROUND(E34/$E$49*1000,2)</f>
        <v>0.65</v>
      </c>
      <c r="G34" s="103">
        <v>2.7E-2</v>
      </c>
      <c r="H34" s="102">
        <f>ROUND(G34/$G$49*1000,2)-0.04</f>
        <v>0.64999999999999991</v>
      </c>
    </row>
    <row r="35" spans="1:8" s="30" customFormat="1" x14ac:dyDescent="0.3">
      <c r="A35" s="31">
        <v>3</v>
      </c>
      <c r="B35" s="21" t="s">
        <v>58</v>
      </c>
      <c r="C35" s="68">
        <f t="shared" ref="C35:H35" si="4">SUM(C36:C38)</f>
        <v>347.04999999999995</v>
      </c>
      <c r="D35" s="69">
        <f t="shared" si="4"/>
        <v>40.28</v>
      </c>
      <c r="E35" s="68">
        <f t="shared" si="4"/>
        <v>19.48</v>
      </c>
      <c r="F35" s="69">
        <f t="shared" si="4"/>
        <v>40.28</v>
      </c>
      <c r="G35" s="68">
        <f t="shared" si="4"/>
        <v>1.5779999999999998</v>
      </c>
      <c r="H35" s="70">
        <f t="shared" si="4"/>
        <v>40.28</v>
      </c>
    </row>
    <row r="36" spans="1:8" x14ac:dyDescent="0.3">
      <c r="A36" s="32" t="s">
        <v>59</v>
      </c>
      <c r="B36" s="71" t="s">
        <v>48</v>
      </c>
      <c r="C36" s="103">
        <v>282.13799999999998</v>
      </c>
      <c r="D36" s="101">
        <f>ROUND(C36/$C$49*1000,2)</f>
        <v>32.75</v>
      </c>
      <c r="E36" s="103">
        <v>15.836</v>
      </c>
      <c r="F36" s="101">
        <f>ROUND(E36/$E$49*1000,2)</f>
        <v>32.75</v>
      </c>
      <c r="G36" s="103">
        <v>1.2829999999999999</v>
      </c>
      <c r="H36" s="102">
        <f>ROUND(G36/$G$49*1000,2)-0.01</f>
        <v>32.75</v>
      </c>
    </row>
    <row r="37" spans="1:8" x14ac:dyDescent="0.3">
      <c r="A37" s="32" t="s">
        <v>60</v>
      </c>
      <c r="B37" s="33" t="s">
        <v>40</v>
      </c>
      <c r="C37" s="100">
        <v>62.07</v>
      </c>
      <c r="D37" s="101">
        <f>ROUND(C37/$C$49*1000,2)-0.01</f>
        <v>7.2</v>
      </c>
      <c r="E37" s="100">
        <v>3.484</v>
      </c>
      <c r="F37" s="101">
        <f>ROUND(E37/$E$49*1000,2)-0.01</f>
        <v>7.2</v>
      </c>
      <c r="G37" s="100">
        <v>0.28199999999999997</v>
      </c>
      <c r="H37" s="102">
        <f>ROUND(G37/$G$49*1000,2)</f>
        <v>7.2</v>
      </c>
    </row>
    <row r="38" spans="1:8" x14ac:dyDescent="0.3">
      <c r="A38" s="32" t="s">
        <v>61</v>
      </c>
      <c r="B38" s="71" t="s">
        <v>57</v>
      </c>
      <c r="C38" s="103">
        <v>2.8420000000000001</v>
      </c>
      <c r="D38" s="101">
        <f>ROUND(C38/$C$49*1000,2)</f>
        <v>0.33</v>
      </c>
      <c r="E38" s="103">
        <v>0.16</v>
      </c>
      <c r="F38" s="101">
        <f>ROUND(E38/$E$49*1000,2)</f>
        <v>0.33</v>
      </c>
      <c r="G38" s="103">
        <v>1.2999999999999999E-2</v>
      </c>
      <c r="H38" s="102">
        <f>ROUND(G38/$G$49*1000,2)</f>
        <v>0.33</v>
      </c>
    </row>
    <row r="39" spans="1:8" s="30" customFormat="1" x14ac:dyDescent="0.3">
      <c r="A39" s="31">
        <v>4</v>
      </c>
      <c r="B39" s="21" t="s">
        <v>62</v>
      </c>
      <c r="C39" s="98">
        <v>0.216</v>
      </c>
      <c r="D39" s="95">
        <f>ROUND(C39/$C$49*1000,2)-0.01</f>
        <v>1.9999999999999997E-2</v>
      </c>
      <c r="E39" s="98">
        <v>1.2E-2</v>
      </c>
      <c r="F39" s="95">
        <f>ROUND(E39/$E$49*1000,2)</f>
        <v>0.02</v>
      </c>
      <c r="G39" s="98">
        <v>1E-3</v>
      </c>
      <c r="H39" s="99">
        <f>ROUND(G39/$G$49*1000,2)-0.01</f>
        <v>1.9999999999999997E-2</v>
      </c>
    </row>
    <row r="40" spans="1:8" s="30" customFormat="1" x14ac:dyDescent="0.3">
      <c r="A40" s="31">
        <v>5</v>
      </c>
      <c r="B40" s="21" t="s">
        <v>63</v>
      </c>
      <c r="C40" s="98">
        <v>0</v>
      </c>
      <c r="D40" s="95">
        <f>ROUND(C40/$C$49*1000,2)</f>
        <v>0</v>
      </c>
      <c r="E40" s="98">
        <v>0</v>
      </c>
      <c r="F40" s="95">
        <f>ROUND(E40/$E$49*1000,2)</f>
        <v>0</v>
      </c>
      <c r="G40" s="98">
        <v>0</v>
      </c>
      <c r="H40" s="99">
        <f>ROUND(G40/$G$49*1000,2)</f>
        <v>0</v>
      </c>
    </row>
    <row r="41" spans="1:8" s="30" customFormat="1" x14ac:dyDescent="0.3">
      <c r="A41" s="31">
        <v>6</v>
      </c>
      <c r="B41" s="21" t="s">
        <v>64</v>
      </c>
      <c r="C41" s="105">
        <f t="shared" ref="C41:H41" si="5">C20+C31+C35+C39+C40</f>
        <v>1258.4369999999999</v>
      </c>
      <c r="D41" s="106">
        <f t="shared" si="5"/>
        <v>146.07000000000002</v>
      </c>
      <c r="E41" s="105">
        <f t="shared" si="5"/>
        <v>70.635000000000005</v>
      </c>
      <c r="F41" s="106">
        <f t="shared" si="5"/>
        <v>146.07000000000002</v>
      </c>
      <c r="G41" s="105">
        <f t="shared" si="5"/>
        <v>5.721000000000001</v>
      </c>
      <c r="H41" s="107">
        <f t="shared" si="5"/>
        <v>146.07000000000002</v>
      </c>
    </row>
    <row r="42" spans="1:8" s="30" customFormat="1" x14ac:dyDescent="0.3">
      <c r="A42" s="31">
        <v>7</v>
      </c>
      <c r="B42" s="21" t="s">
        <v>65</v>
      </c>
      <c r="C42" s="108">
        <v>0</v>
      </c>
      <c r="D42" s="95">
        <f>ROUND(C42/$C$49*1000,2)</f>
        <v>0</v>
      </c>
      <c r="E42" s="108">
        <v>0</v>
      </c>
      <c r="F42" s="95">
        <f>ROUND(E42/$C$49*1000,2)</f>
        <v>0</v>
      </c>
      <c r="G42" s="108">
        <v>0</v>
      </c>
      <c r="H42" s="99">
        <f>ROUND(G42/$G$49*1000,2)</f>
        <v>0</v>
      </c>
    </row>
    <row r="43" spans="1:8" s="30" customFormat="1" ht="37.5" x14ac:dyDescent="0.3">
      <c r="A43" s="31">
        <v>8</v>
      </c>
      <c r="B43" s="21" t="s">
        <v>66</v>
      </c>
      <c r="C43" s="108">
        <f t="shared" ref="C43:H43" si="6">SUM(C44:C48)</f>
        <v>28.213999999999999</v>
      </c>
      <c r="D43" s="95">
        <f t="shared" si="6"/>
        <v>3.28</v>
      </c>
      <c r="E43" s="108">
        <f t="shared" si="6"/>
        <v>1.5840000000000001</v>
      </c>
      <c r="F43" s="95">
        <f t="shared" si="6"/>
        <v>3.28</v>
      </c>
      <c r="G43" s="108">
        <f t="shared" si="6"/>
        <v>0.128</v>
      </c>
      <c r="H43" s="99">
        <f t="shared" si="6"/>
        <v>3.28</v>
      </c>
    </row>
    <row r="44" spans="1:8" x14ac:dyDescent="0.3">
      <c r="A44" s="32" t="s">
        <v>67</v>
      </c>
      <c r="B44" s="71" t="s">
        <v>68</v>
      </c>
      <c r="C44" s="110">
        <v>4.3040000000000003</v>
      </c>
      <c r="D44" s="101">
        <f>ROUND(C44/$C$49*1000,2)</f>
        <v>0.5</v>
      </c>
      <c r="E44" s="110">
        <v>0.24199999999999999</v>
      </c>
      <c r="F44" s="101">
        <f>ROUND(E44/$E$49*1000,2)</f>
        <v>0.5</v>
      </c>
      <c r="G44" s="110">
        <v>1.9E-2</v>
      </c>
      <c r="H44" s="102">
        <f>ROUND(G44/$G$49*1000,2)+0.01</f>
        <v>0.5</v>
      </c>
    </row>
    <row r="45" spans="1:8" x14ac:dyDescent="0.3">
      <c r="A45" s="32" t="s">
        <v>69</v>
      </c>
      <c r="B45" s="71" t="s">
        <v>70</v>
      </c>
      <c r="C45" s="110">
        <v>0</v>
      </c>
      <c r="D45" s="101">
        <f>ROUND(C45/$C$49*1000,2)</f>
        <v>0</v>
      </c>
      <c r="E45" s="110">
        <v>0</v>
      </c>
      <c r="F45" s="101">
        <f>ROUND(E45/$E$49*1000,2)</f>
        <v>0</v>
      </c>
      <c r="G45" s="110">
        <v>0</v>
      </c>
      <c r="H45" s="102">
        <f>ROUND(G45/$G$49*1000,2)</f>
        <v>0</v>
      </c>
    </row>
    <row r="46" spans="1:8" ht="21.75" customHeight="1" x14ac:dyDescent="0.3">
      <c r="A46" s="32" t="s">
        <v>101</v>
      </c>
      <c r="B46" s="71" t="s">
        <v>71</v>
      </c>
      <c r="C46" s="110">
        <v>0</v>
      </c>
      <c r="D46" s="101">
        <f>ROUND(C46/$C$49*1000,2)</f>
        <v>0</v>
      </c>
      <c r="E46" s="110">
        <v>0</v>
      </c>
      <c r="F46" s="101">
        <f>ROUND(E46/$E$49*1000,2)</f>
        <v>0</v>
      </c>
      <c r="G46" s="110">
        <v>0</v>
      </c>
      <c r="H46" s="102">
        <f>ROUND(G46/$G$49*1000,2)</f>
        <v>0</v>
      </c>
    </row>
    <row r="47" spans="1:8" ht="27.75" customHeight="1" x14ac:dyDescent="0.3">
      <c r="A47" s="32" t="s">
        <v>72</v>
      </c>
      <c r="B47" s="71" t="s">
        <v>73</v>
      </c>
      <c r="C47" s="110">
        <v>0</v>
      </c>
      <c r="D47" s="101">
        <f>ROUND(C47/$C$49*1000,2)</f>
        <v>0</v>
      </c>
      <c r="E47" s="110">
        <v>0</v>
      </c>
      <c r="F47" s="101">
        <f>ROUND(E47/$E$49*1000,2)</f>
        <v>0</v>
      </c>
      <c r="G47" s="110">
        <v>0</v>
      </c>
      <c r="H47" s="102">
        <f>ROUND(G47/$G$49*1000,2)</f>
        <v>0</v>
      </c>
    </row>
    <row r="48" spans="1:8" ht="27.75" customHeight="1" x14ac:dyDescent="0.3">
      <c r="A48" s="32" t="s">
        <v>74</v>
      </c>
      <c r="B48" s="33" t="s">
        <v>75</v>
      </c>
      <c r="C48" s="110">
        <v>23.91</v>
      </c>
      <c r="D48" s="101">
        <f>ROUND(C48/$C$49*1000,2)</f>
        <v>2.78</v>
      </c>
      <c r="E48" s="110">
        <v>1.3420000000000001</v>
      </c>
      <c r="F48" s="101">
        <f>ROUND(E48/$E$49*1000,2)</f>
        <v>2.78</v>
      </c>
      <c r="G48" s="110">
        <v>0.109</v>
      </c>
      <c r="H48" s="102">
        <f>ROUND(G48/$G$49*1000,2)</f>
        <v>2.78</v>
      </c>
    </row>
    <row r="49" spans="1:8" s="62" customFormat="1" ht="44.25" customHeight="1" x14ac:dyDescent="0.3">
      <c r="A49" s="111" t="s">
        <v>91</v>
      </c>
      <c r="B49" s="112" t="s">
        <v>170</v>
      </c>
      <c r="C49" s="113">
        <v>8614.69</v>
      </c>
      <c r="D49" s="114" t="s">
        <v>93</v>
      </c>
      <c r="E49" s="113">
        <v>483.53</v>
      </c>
      <c r="F49" s="114" t="s">
        <v>93</v>
      </c>
      <c r="G49" s="113">
        <v>39.159999999999997</v>
      </c>
      <c r="H49" s="120" t="s">
        <v>93</v>
      </c>
    </row>
    <row r="50" spans="1:8" ht="28.5" customHeight="1" x14ac:dyDescent="0.3">
      <c r="A50" s="211"/>
      <c r="B50" s="211"/>
      <c r="C50" s="60"/>
      <c r="D50" s="60"/>
      <c r="E50" s="60"/>
      <c r="F50" s="60"/>
      <c r="G50" s="60"/>
      <c r="H50" s="60"/>
    </row>
    <row r="51" spans="1:8" ht="27" customHeight="1" x14ac:dyDescent="0.3">
      <c r="A51" s="53"/>
      <c r="B51" s="54"/>
      <c r="C51" s="54"/>
      <c r="D51" s="54"/>
      <c r="E51" s="54"/>
      <c r="F51" s="54"/>
      <c r="G51" s="55"/>
      <c r="H51" s="53"/>
    </row>
    <row r="52" spans="1:8" ht="15.75" customHeight="1" x14ac:dyDescent="0.3">
      <c r="A52" s="211"/>
      <c r="B52" s="211"/>
      <c r="C52" s="53"/>
      <c r="D52" s="53"/>
      <c r="E52" s="53"/>
      <c r="F52" s="53"/>
      <c r="G52" s="86"/>
      <c r="H52" s="87"/>
    </row>
    <row r="53" spans="1:8" s="87" customFormat="1" ht="97.5" customHeight="1" x14ac:dyDescent="0.3">
      <c r="A53" s="217" t="s">
        <v>78</v>
      </c>
      <c r="B53" s="217"/>
      <c r="C53" s="121"/>
      <c r="D53" s="121"/>
      <c r="E53" s="121"/>
      <c r="F53" s="121"/>
      <c r="G53" s="59" t="s">
        <v>79</v>
      </c>
      <c r="H53" s="86"/>
    </row>
  </sheetData>
  <mergeCells count="19">
    <mergeCell ref="A50:B50"/>
    <mergeCell ref="A52:B52"/>
    <mergeCell ref="A53:B53"/>
    <mergeCell ref="F5:H5"/>
    <mergeCell ref="A10:H10"/>
    <mergeCell ref="A11:H11"/>
    <mergeCell ref="A12:H12"/>
    <mergeCell ref="A14:A16"/>
    <mergeCell ref="B14:B16"/>
    <mergeCell ref="C14:D14"/>
    <mergeCell ref="E14:F14"/>
    <mergeCell ref="G14:H14"/>
    <mergeCell ref="F3:H3"/>
    <mergeCell ref="F4:H4"/>
    <mergeCell ref="F6:H6"/>
    <mergeCell ref="F9:G9"/>
    <mergeCell ref="B19:H19"/>
    <mergeCell ref="F7:H7"/>
    <mergeCell ref="F8:H8"/>
  </mergeCells>
  <printOptions horizontalCentered="1"/>
  <pageMargins left="1.1811023622047245" right="0.39370078740157483" top="0.78740157480314965" bottom="0.15748031496062992" header="0.19685039370078741" footer="0.19685039370078741"/>
  <pageSetup paperSize="9" scale="49" firstPageNumber="0" fitToHeight="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196"/>
  <sheetViews>
    <sheetView view="pageBreakPreview" topLeftCell="A28" zoomScaleNormal="100" zoomScaleSheetLayoutView="100" zoomScalePageLayoutView="65" workbookViewId="0">
      <selection activeCell="A44" sqref="A44:XFD45"/>
    </sheetView>
  </sheetViews>
  <sheetFormatPr defaultColWidth="8.5703125" defaultRowHeight="18.75" x14ac:dyDescent="0.3"/>
  <cols>
    <col min="1" max="1" width="7" style="1" customWidth="1"/>
    <col min="2" max="2" width="56.7109375" style="1" customWidth="1"/>
    <col min="3" max="3" width="18.7109375" style="1" customWidth="1"/>
    <col min="4" max="4" width="15.42578125" style="1" customWidth="1"/>
    <col min="5" max="5" width="18.42578125" style="1" customWidth="1"/>
    <col min="6" max="6" width="14.28515625" style="1" customWidth="1"/>
    <col min="7" max="7" width="18.140625" style="1" customWidth="1"/>
    <col min="8" max="8" width="15.28515625" style="1" customWidth="1"/>
    <col min="9" max="9" width="18.42578125" style="1" customWidth="1"/>
    <col min="10" max="10" width="15.140625" style="1" customWidth="1"/>
    <col min="11" max="11" width="18.7109375" style="1" customWidth="1"/>
    <col min="12" max="12" width="13.28515625" style="1" customWidth="1"/>
    <col min="13" max="13" width="18.28515625" style="3" customWidth="1"/>
    <col min="14" max="14" width="14.85546875" style="1" customWidth="1"/>
    <col min="15" max="15" width="16.5703125" style="1" customWidth="1"/>
    <col min="16" max="16" width="16.140625" style="1" customWidth="1"/>
    <col min="17" max="1025" width="8.5703125" style="1"/>
    <col min="1026" max="16384" width="8.5703125" style="4"/>
  </cols>
  <sheetData>
    <row r="1" spans="1:1025" x14ac:dyDescent="0.3">
      <c r="L1" s="56" t="s">
        <v>106</v>
      </c>
      <c r="M1" s="146"/>
      <c r="N1" s="144"/>
    </row>
    <row r="2" spans="1:1025" x14ac:dyDescent="0.3">
      <c r="L2" s="211" t="s">
        <v>1</v>
      </c>
      <c r="M2" s="211"/>
      <c r="N2" s="211"/>
    </row>
    <row r="3" spans="1:1025" ht="33.75" customHeight="1" x14ac:dyDescent="0.3">
      <c r="L3" s="211" t="s">
        <v>2</v>
      </c>
      <c r="M3" s="211"/>
      <c r="N3" s="211"/>
    </row>
    <row r="4" spans="1:1025" ht="33.75" customHeight="1" x14ac:dyDescent="0.3">
      <c r="L4" s="220" t="s">
        <v>148</v>
      </c>
      <c r="M4" s="211"/>
      <c r="N4" s="211"/>
    </row>
    <row r="5" spans="1:1025" ht="21.75" customHeight="1" x14ac:dyDescent="0.3">
      <c r="L5" s="220" t="s">
        <v>172</v>
      </c>
      <c r="M5" s="220"/>
      <c r="N5" s="220"/>
    </row>
    <row r="6" spans="1:1025" ht="77.25" customHeight="1" x14ac:dyDescent="0.3">
      <c r="L6" s="220" t="s">
        <v>171</v>
      </c>
      <c r="M6" s="220"/>
      <c r="N6" s="220"/>
    </row>
    <row r="7" spans="1:1025" ht="22.5" customHeight="1" x14ac:dyDescent="0.3">
      <c r="L7" s="223" t="s">
        <v>104</v>
      </c>
      <c r="M7" s="223"/>
      <c r="N7" s="223"/>
    </row>
    <row r="8" spans="1:1025" s="1" customFormat="1" x14ac:dyDescent="0.3">
      <c r="B8" s="63"/>
      <c r="C8" s="63"/>
      <c r="D8" s="63"/>
      <c r="E8" s="63"/>
      <c r="F8" s="63"/>
      <c r="G8" s="63"/>
      <c r="H8" s="63"/>
      <c r="I8" s="63"/>
      <c r="J8" s="63"/>
      <c r="K8" s="63"/>
      <c r="L8" s="5"/>
    </row>
    <row r="9" spans="1:1025" x14ac:dyDescent="0.3">
      <c r="A9" s="203" t="s">
        <v>6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1025" ht="24" customHeight="1" x14ac:dyDescent="0.3">
      <c r="A10" s="203" t="s">
        <v>107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</row>
    <row r="11" spans="1:1025" ht="21" customHeight="1" x14ac:dyDescent="0.3">
      <c r="A11" s="203" t="s">
        <v>8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</row>
    <row r="12" spans="1:1025" ht="18.75" customHeight="1" x14ac:dyDescent="0.3">
      <c r="N12" s="7" t="s">
        <v>9</v>
      </c>
    </row>
    <row r="13" spans="1:1025" s="65" customFormat="1" ht="136.5" customHeight="1" x14ac:dyDescent="0.25">
      <c r="A13" s="212" t="s">
        <v>10</v>
      </c>
      <c r="B13" s="213" t="s">
        <v>11</v>
      </c>
      <c r="C13" s="213" t="s">
        <v>151</v>
      </c>
      <c r="D13" s="213"/>
      <c r="E13" s="213" t="s">
        <v>145</v>
      </c>
      <c r="F13" s="213"/>
      <c r="G13" s="219" t="s">
        <v>146</v>
      </c>
      <c r="H13" s="219"/>
      <c r="I13" s="215" t="s">
        <v>147</v>
      </c>
      <c r="J13" s="215"/>
      <c r="K13" s="222" t="s">
        <v>153</v>
      </c>
      <c r="L13" s="219"/>
      <c r="M13" s="224" t="s">
        <v>154</v>
      </c>
      <c r="N13" s="216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</row>
    <row r="14" spans="1:1025" ht="34.5" customHeight="1" x14ac:dyDescent="0.3">
      <c r="A14" s="212"/>
      <c r="B14" s="213"/>
      <c r="C14" s="9" t="s">
        <v>14</v>
      </c>
      <c r="D14" s="8" t="s">
        <v>15</v>
      </c>
      <c r="E14" s="9" t="s">
        <v>14</v>
      </c>
      <c r="F14" s="8" t="s">
        <v>15</v>
      </c>
      <c r="G14" s="8" t="s">
        <v>14</v>
      </c>
      <c r="H14" s="8" t="s">
        <v>15</v>
      </c>
      <c r="I14" s="8" t="s">
        <v>14</v>
      </c>
      <c r="J14" s="8" t="s">
        <v>15</v>
      </c>
      <c r="K14" s="8" t="s">
        <v>14</v>
      </c>
      <c r="L14" s="8" t="s">
        <v>15</v>
      </c>
      <c r="M14" s="8" t="s">
        <v>14</v>
      </c>
      <c r="N14" s="10" t="s">
        <v>15</v>
      </c>
    </row>
    <row r="15" spans="1:1025" ht="35.25" customHeight="1" x14ac:dyDescent="0.3">
      <c r="A15" s="212"/>
      <c r="B15" s="213"/>
      <c r="C15" s="11" t="s">
        <v>16</v>
      </c>
      <c r="D15" s="12" t="s">
        <v>17</v>
      </c>
      <c r="E15" s="11" t="s">
        <v>16</v>
      </c>
      <c r="F15" s="12" t="s">
        <v>17</v>
      </c>
      <c r="G15" s="11" t="s">
        <v>16</v>
      </c>
      <c r="H15" s="12" t="s">
        <v>17</v>
      </c>
      <c r="I15" s="11" t="s">
        <v>16</v>
      </c>
      <c r="J15" s="12" t="s">
        <v>17</v>
      </c>
      <c r="K15" s="11" t="s">
        <v>16</v>
      </c>
      <c r="L15" s="12" t="s">
        <v>17</v>
      </c>
      <c r="M15" s="11" t="s">
        <v>16</v>
      </c>
      <c r="N15" s="14" t="s">
        <v>17</v>
      </c>
    </row>
    <row r="16" spans="1:1025" ht="21" customHeight="1" x14ac:dyDescent="0.3">
      <c r="A16" s="15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7">
        <v>7</v>
      </c>
      <c r="H16" s="17">
        <v>8</v>
      </c>
      <c r="I16" s="17">
        <v>9</v>
      </c>
      <c r="J16" s="17">
        <v>10</v>
      </c>
      <c r="K16" s="11">
        <v>11</v>
      </c>
      <c r="L16" s="17">
        <v>12</v>
      </c>
      <c r="M16" s="11">
        <v>13</v>
      </c>
      <c r="N16" s="19">
        <v>14</v>
      </c>
    </row>
    <row r="17" spans="1:1025" s="88" customFormat="1" ht="19.5" customHeight="1" x14ac:dyDescent="0.3">
      <c r="A17" s="20" t="s">
        <v>149</v>
      </c>
      <c r="B17" s="209" t="s">
        <v>108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  <c r="ZZ17" s="30"/>
      <c r="AAA17" s="30"/>
      <c r="AAB17" s="30"/>
      <c r="AAC17" s="30"/>
      <c r="AAD17" s="30"/>
      <c r="AAE17" s="30"/>
      <c r="AAF17" s="30"/>
      <c r="AAG17" s="30"/>
      <c r="AAH17" s="30"/>
      <c r="AAI17" s="30"/>
      <c r="AAJ17" s="30"/>
      <c r="AAK17" s="30"/>
      <c r="AAL17" s="30"/>
      <c r="AAM17" s="30"/>
      <c r="AAN17" s="30"/>
      <c r="AAO17" s="30"/>
      <c r="AAP17" s="30"/>
      <c r="AAQ17" s="30"/>
      <c r="AAR17" s="30"/>
      <c r="AAS17" s="30"/>
      <c r="AAT17" s="30"/>
      <c r="AAU17" s="30"/>
      <c r="AAV17" s="30"/>
      <c r="AAW17" s="30"/>
      <c r="AAX17" s="30"/>
      <c r="AAY17" s="30"/>
      <c r="AAZ17" s="30"/>
      <c r="ABA17" s="30"/>
      <c r="ABB17" s="30"/>
      <c r="ABC17" s="30"/>
      <c r="ABD17" s="30"/>
      <c r="ABE17" s="30"/>
      <c r="ABF17" s="30"/>
      <c r="ABG17" s="30"/>
      <c r="ABH17" s="30"/>
      <c r="ABI17" s="30"/>
      <c r="ABJ17" s="30"/>
      <c r="ABK17" s="30"/>
      <c r="ABL17" s="30"/>
      <c r="ABM17" s="30"/>
      <c r="ABN17" s="30"/>
      <c r="ABO17" s="30"/>
      <c r="ABP17" s="30"/>
      <c r="ABQ17" s="30"/>
      <c r="ABR17" s="30"/>
      <c r="ABS17" s="30"/>
      <c r="ABT17" s="30"/>
      <c r="ABU17" s="30"/>
      <c r="ABV17" s="30"/>
      <c r="ABW17" s="30"/>
      <c r="ABX17" s="30"/>
      <c r="ABY17" s="30"/>
      <c r="ABZ17" s="30"/>
      <c r="ACA17" s="30"/>
      <c r="ACB17" s="30"/>
      <c r="ACC17" s="30"/>
      <c r="ACD17" s="30"/>
      <c r="ACE17" s="30"/>
      <c r="ACF17" s="30"/>
      <c r="ACG17" s="30"/>
      <c r="ACH17" s="30"/>
      <c r="ACI17" s="30"/>
      <c r="ACJ17" s="30"/>
      <c r="ACK17" s="30"/>
      <c r="ACL17" s="30"/>
      <c r="ACM17" s="30"/>
      <c r="ACN17" s="30"/>
      <c r="ACO17" s="30"/>
      <c r="ACP17" s="30"/>
      <c r="ACQ17" s="30"/>
      <c r="ACR17" s="30"/>
      <c r="ACS17" s="30"/>
      <c r="ACT17" s="30"/>
      <c r="ACU17" s="30"/>
      <c r="ACV17" s="30"/>
      <c r="ACW17" s="30"/>
      <c r="ACX17" s="30"/>
      <c r="ACY17" s="30"/>
      <c r="ACZ17" s="30"/>
      <c r="ADA17" s="30"/>
      <c r="ADB17" s="30"/>
      <c r="ADC17" s="30"/>
      <c r="ADD17" s="30"/>
      <c r="ADE17" s="30"/>
      <c r="ADF17" s="30"/>
      <c r="ADG17" s="30"/>
      <c r="ADH17" s="30"/>
      <c r="ADI17" s="30"/>
      <c r="ADJ17" s="30"/>
      <c r="ADK17" s="30"/>
      <c r="ADL17" s="30"/>
      <c r="ADM17" s="30"/>
      <c r="ADN17" s="30"/>
      <c r="ADO17" s="30"/>
      <c r="ADP17" s="30"/>
      <c r="ADQ17" s="30"/>
      <c r="ADR17" s="30"/>
      <c r="ADS17" s="30"/>
      <c r="ADT17" s="30"/>
      <c r="ADU17" s="30"/>
      <c r="ADV17" s="30"/>
      <c r="ADW17" s="30"/>
      <c r="ADX17" s="30"/>
      <c r="ADY17" s="30"/>
      <c r="ADZ17" s="30"/>
      <c r="AEA17" s="30"/>
      <c r="AEB17" s="30"/>
      <c r="AEC17" s="30"/>
      <c r="AED17" s="30"/>
      <c r="AEE17" s="30"/>
      <c r="AEF17" s="30"/>
      <c r="AEG17" s="30"/>
      <c r="AEH17" s="30"/>
      <c r="AEI17" s="30"/>
      <c r="AEJ17" s="30"/>
      <c r="AEK17" s="30"/>
      <c r="AEL17" s="30"/>
      <c r="AEM17" s="30"/>
      <c r="AEN17" s="30"/>
      <c r="AEO17" s="30"/>
      <c r="AEP17" s="30"/>
      <c r="AEQ17" s="30"/>
      <c r="AER17" s="30"/>
      <c r="AES17" s="30"/>
      <c r="AET17" s="30"/>
      <c r="AEU17" s="30"/>
      <c r="AEV17" s="30"/>
      <c r="AEW17" s="30"/>
      <c r="AEX17" s="30"/>
      <c r="AEY17" s="30"/>
      <c r="AEZ17" s="30"/>
      <c r="AFA17" s="30"/>
      <c r="AFB17" s="30"/>
      <c r="AFC17" s="30"/>
      <c r="AFD17" s="30"/>
      <c r="AFE17" s="30"/>
      <c r="AFF17" s="30"/>
      <c r="AFG17" s="30"/>
      <c r="AFH17" s="30"/>
      <c r="AFI17" s="30"/>
      <c r="AFJ17" s="30"/>
      <c r="AFK17" s="30"/>
      <c r="AFL17" s="30"/>
      <c r="AFM17" s="30"/>
      <c r="AFN17" s="30"/>
      <c r="AFO17" s="30"/>
      <c r="AFP17" s="30"/>
      <c r="AFQ17" s="30"/>
      <c r="AFR17" s="30"/>
      <c r="AFS17" s="30"/>
      <c r="AFT17" s="30"/>
      <c r="AFU17" s="30"/>
      <c r="AFV17" s="30"/>
      <c r="AFW17" s="30"/>
      <c r="AFX17" s="30"/>
      <c r="AFY17" s="30"/>
      <c r="AFZ17" s="30"/>
      <c r="AGA17" s="30"/>
      <c r="AGB17" s="30"/>
      <c r="AGC17" s="30"/>
      <c r="AGD17" s="30"/>
      <c r="AGE17" s="30"/>
      <c r="AGF17" s="30"/>
      <c r="AGG17" s="30"/>
      <c r="AGH17" s="30"/>
      <c r="AGI17" s="30"/>
      <c r="AGJ17" s="30"/>
      <c r="AGK17" s="30"/>
      <c r="AGL17" s="30"/>
      <c r="AGM17" s="30"/>
      <c r="AGN17" s="30"/>
      <c r="AGO17" s="30"/>
      <c r="AGP17" s="30"/>
      <c r="AGQ17" s="30"/>
      <c r="AGR17" s="30"/>
      <c r="AGS17" s="30"/>
      <c r="AGT17" s="30"/>
      <c r="AGU17" s="30"/>
      <c r="AGV17" s="30"/>
      <c r="AGW17" s="30"/>
      <c r="AGX17" s="30"/>
      <c r="AGY17" s="30"/>
      <c r="AGZ17" s="30"/>
      <c r="AHA17" s="30"/>
      <c r="AHB17" s="30"/>
      <c r="AHC17" s="30"/>
      <c r="AHD17" s="30"/>
      <c r="AHE17" s="30"/>
      <c r="AHF17" s="30"/>
      <c r="AHG17" s="30"/>
      <c r="AHH17" s="30"/>
      <c r="AHI17" s="30"/>
      <c r="AHJ17" s="30"/>
      <c r="AHK17" s="30"/>
      <c r="AHL17" s="30"/>
      <c r="AHM17" s="30"/>
      <c r="AHN17" s="30"/>
      <c r="AHO17" s="30"/>
      <c r="AHP17" s="30"/>
      <c r="AHQ17" s="30"/>
      <c r="AHR17" s="30"/>
      <c r="AHS17" s="30"/>
      <c r="AHT17" s="30"/>
      <c r="AHU17" s="30"/>
      <c r="AHV17" s="30"/>
      <c r="AHW17" s="30"/>
      <c r="AHX17" s="30"/>
      <c r="AHY17" s="30"/>
      <c r="AHZ17" s="30"/>
      <c r="AIA17" s="30"/>
      <c r="AIB17" s="30"/>
      <c r="AIC17" s="30"/>
      <c r="AID17" s="30"/>
      <c r="AIE17" s="30"/>
      <c r="AIF17" s="30"/>
      <c r="AIG17" s="30"/>
      <c r="AIH17" s="30"/>
      <c r="AII17" s="30"/>
      <c r="AIJ17" s="30"/>
      <c r="AIK17" s="30"/>
      <c r="AIL17" s="30"/>
      <c r="AIM17" s="30"/>
      <c r="AIN17" s="30"/>
      <c r="AIO17" s="30"/>
      <c r="AIP17" s="30"/>
      <c r="AIQ17" s="30"/>
      <c r="AIR17" s="30"/>
      <c r="AIS17" s="30"/>
      <c r="AIT17" s="30"/>
      <c r="AIU17" s="30"/>
      <c r="AIV17" s="30"/>
      <c r="AIW17" s="30"/>
      <c r="AIX17" s="30"/>
      <c r="AIY17" s="30"/>
      <c r="AIZ17" s="30"/>
      <c r="AJA17" s="30"/>
      <c r="AJB17" s="30"/>
      <c r="AJC17" s="30"/>
      <c r="AJD17" s="30"/>
      <c r="AJE17" s="30"/>
      <c r="AJF17" s="30"/>
      <c r="AJG17" s="30"/>
      <c r="AJH17" s="30"/>
      <c r="AJI17" s="30"/>
      <c r="AJJ17" s="30"/>
      <c r="AJK17" s="30"/>
      <c r="AJL17" s="30"/>
      <c r="AJM17" s="30"/>
      <c r="AJN17" s="30"/>
      <c r="AJO17" s="30"/>
      <c r="AJP17" s="30"/>
      <c r="AJQ17" s="30"/>
      <c r="AJR17" s="30"/>
      <c r="AJS17" s="30"/>
      <c r="AJT17" s="30"/>
      <c r="AJU17" s="30"/>
      <c r="AJV17" s="30"/>
      <c r="AJW17" s="30"/>
      <c r="AJX17" s="30"/>
      <c r="AJY17" s="30"/>
      <c r="AJZ17" s="30"/>
      <c r="AKA17" s="30"/>
      <c r="AKB17" s="30"/>
      <c r="AKC17" s="30"/>
      <c r="AKD17" s="30"/>
      <c r="AKE17" s="30"/>
      <c r="AKF17" s="30"/>
      <c r="AKG17" s="30"/>
      <c r="AKH17" s="30"/>
      <c r="AKI17" s="30"/>
      <c r="AKJ17" s="30"/>
      <c r="AKK17" s="30"/>
      <c r="AKL17" s="30"/>
      <c r="AKM17" s="30"/>
      <c r="AKN17" s="30"/>
      <c r="AKO17" s="30"/>
      <c r="AKP17" s="30"/>
      <c r="AKQ17" s="30"/>
      <c r="AKR17" s="30"/>
      <c r="AKS17" s="30"/>
      <c r="AKT17" s="30"/>
      <c r="AKU17" s="30"/>
      <c r="AKV17" s="30"/>
      <c r="AKW17" s="30"/>
      <c r="AKX17" s="30"/>
      <c r="AKY17" s="30"/>
      <c r="AKZ17" s="30"/>
      <c r="ALA17" s="30"/>
      <c r="ALB17" s="30"/>
      <c r="ALC17" s="30"/>
      <c r="ALD17" s="30"/>
      <c r="ALE17" s="30"/>
      <c r="ALF17" s="30"/>
      <c r="ALG17" s="30"/>
      <c r="ALH17" s="30"/>
      <c r="ALI17" s="30"/>
      <c r="ALJ17" s="30"/>
      <c r="ALK17" s="30"/>
      <c r="ALL17" s="30"/>
      <c r="ALM17" s="30"/>
      <c r="ALN17" s="30"/>
      <c r="ALO17" s="30"/>
      <c r="ALP17" s="30"/>
      <c r="ALQ17" s="30"/>
      <c r="ALR17" s="30"/>
      <c r="ALS17" s="30"/>
      <c r="ALT17" s="30"/>
      <c r="ALU17" s="30"/>
      <c r="ALV17" s="30"/>
      <c r="ALW17" s="30"/>
      <c r="ALX17" s="30"/>
      <c r="ALY17" s="30"/>
      <c r="ALZ17" s="30"/>
      <c r="AMA17" s="30"/>
      <c r="AMB17" s="30"/>
      <c r="AMC17" s="30"/>
      <c r="AMD17" s="30"/>
      <c r="AME17" s="30"/>
      <c r="AMF17" s="30"/>
      <c r="AMG17" s="30"/>
      <c r="AMH17" s="30"/>
      <c r="AMI17" s="30"/>
      <c r="AMJ17" s="30"/>
      <c r="AMK17" s="30"/>
    </row>
    <row r="18" spans="1:1025" x14ac:dyDescent="0.3">
      <c r="A18" s="20">
        <v>1</v>
      </c>
      <c r="B18" s="21" t="s">
        <v>109</v>
      </c>
      <c r="C18" s="11" t="s">
        <v>93</v>
      </c>
      <c r="D18" s="122">
        <f>SUM(D19:D21)</f>
        <v>2080.23</v>
      </c>
      <c r="E18" s="11" t="s">
        <v>93</v>
      </c>
      <c r="F18" s="42">
        <f>SUM(F19:F21)</f>
        <v>2657.65</v>
      </c>
      <c r="G18" s="11" t="s">
        <v>93</v>
      </c>
      <c r="H18" s="122">
        <f>SUM(H19:H21)</f>
        <v>3246.35</v>
      </c>
      <c r="I18" s="11" t="s">
        <v>93</v>
      </c>
      <c r="J18" s="42">
        <f>SUM(J19:J21)</f>
        <v>4088.8</v>
      </c>
      <c r="K18" s="11" t="s">
        <v>93</v>
      </c>
      <c r="L18" s="122">
        <f>SUM(L19:L21)</f>
        <v>4581.0199999999995</v>
      </c>
      <c r="M18" s="11" t="s">
        <v>93</v>
      </c>
      <c r="N18" s="44">
        <f>SUM(N19:N21)</f>
        <v>5641.1399999999994</v>
      </c>
    </row>
    <row r="19" spans="1:1025" x14ac:dyDescent="0.3">
      <c r="A19" s="31" t="s">
        <v>23</v>
      </c>
      <c r="B19" s="21" t="s">
        <v>19</v>
      </c>
      <c r="C19" s="11" t="s">
        <v>93</v>
      </c>
      <c r="D19" s="123">
        <f>'Додаток 1'!D17</f>
        <v>1530.85</v>
      </c>
      <c r="E19" s="11" t="s">
        <v>93</v>
      </c>
      <c r="F19" s="123">
        <f>'Додаток 1'!D17</f>
        <v>1530.85</v>
      </c>
      <c r="G19" s="11" t="s">
        <v>93</v>
      </c>
      <c r="H19" s="124">
        <f>'Додаток 1'!F17</f>
        <v>2609.33</v>
      </c>
      <c r="I19" s="11" t="s">
        <v>93</v>
      </c>
      <c r="J19" s="124">
        <f>'Додаток 1'!F17</f>
        <v>2609.33</v>
      </c>
      <c r="K19" s="11" t="s">
        <v>93</v>
      </c>
      <c r="L19" s="125">
        <f>'Додаток 1'!H17</f>
        <v>3777.14</v>
      </c>
      <c r="M19" s="11" t="s">
        <v>93</v>
      </c>
      <c r="N19" s="99">
        <f>'Додаток 1'!H17</f>
        <v>3777.14</v>
      </c>
    </row>
    <row r="20" spans="1:1025" s="151" customFormat="1" ht="18" customHeight="1" x14ac:dyDescent="0.3">
      <c r="A20" s="147" t="s">
        <v>35</v>
      </c>
      <c r="B20" s="148" t="s">
        <v>82</v>
      </c>
      <c r="C20" s="149" t="s">
        <v>93</v>
      </c>
      <c r="D20" s="150">
        <f>'Додаток 2'!D18</f>
        <v>503.47</v>
      </c>
      <c r="E20" s="149" t="s">
        <v>93</v>
      </c>
      <c r="F20" s="150">
        <f>'Додаток 2'!D18</f>
        <v>503.47</v>
      </c>
      <c r="G20" s="149" t="s">
        <v>93</v>
      </c>
      <c r="H20" s="150">
        <f>'Додаток 2'!F18</f>
        <v>591.11</v>
      </c>
      <c r="I20" s="149" t="s">
        <v>93</v>
      </c>
      <c r="J20" s="150">
        <f>'Додаток 2'!F18</f>
        <v>591.11</v>
      </c>
      <c r="K20" s="149" t="s">
        <v>93</v>
      </c>
      <c r="L20" s="150">
        <f>'Додаток 2'!H18</f>
        <v>757.97</v>
      </c>
      <c r="M20" s="149" t="s">
        <v>93</v>
      </c>
      <c r="N20" s="44">
        <f>'Додаток 2'!H18</f>
        <v>757.97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</row>
    <row r="21" spans="1:1025" x14ac:dyDescent="0.3">
      <c r="A21" s="31" t="s">
        <v>37</v>
      </c>
      <c r="B21" s="21" t="s">
        <v>97</v>
      </c>
      <c r="C21" s="11" t="s">
        <v>93</v>
      </c>
      <c r="D21" s="123">
        <f>'Додаток 3 (без ІТП)'!D18</f>
        <v>45.91</v>
      </c>
      <c r="E21" s="11" t="s">
        <v>93</v>
      </c>
      <c r="F21" s="123">
        <f>'Додаток 3 (без ІТП)'!F18</f>
        <v>623.33000000000004</v>
      </c>
      <c r="G21" s="11" t="s">
        <v>93</v>
      </c>
      <c r="H21" s="123">
        <f>'Додаток 3 (без ІТП)'!H18</f>
        <v>45.91</v>
      </c>
      <c r="I21" s="11" t="s">
        <v>93</v>
      </c>
      <c r="J21" s="123">
        <f>'Додаток 3 (без ІТП)'!J18</f>
        <v>888.36</v>
      </c>
      <c r="K21" s="11" t="s">
        <v>93</v>
      </c>
      <c r="L21" s="123">
        <f>'Додаток 3 (без ІТП)'!L18</f>
        <v>45.91</v>
      </c>
      <c r="M21" s="11" t="s">
        <v>93</v>
      </c>
      <c r="N21" s="126">
        <f>'Додаток 3 (без ІТП)'!N18</f>
        <v>1106.03</v>
      </c>
    </row>
    <row r="22" spans="1:1025" ht="22.5" customHeight="1" x14ac:dyDescent="0.3">
      <c r="A22" s="20" t="s">
        <v>150</v>
      </c>
      <c r="B22" s="209" t="s">
        <v>113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</row>
    <row r="23" spans="1:1025" s="30" customFormat="1" x14ac:dyDescent="0.3">
      <c r="A23" s="193">
        <v>1</v>
      </c>
      <c r="B23" s="26" t="s">
        <v>22</v>
      </c>
      <c r="C23" s="27">
        <f t="shared" ref="C23:N23" si="0">C24+C30+C31+C35</f>
        <v>1457004.3309999998</v>
      </c>
      <c r="D23" s="28">
        <f t="shared" si="0"/>
        <v>1924.02</v>
      </c>
      <c r="E23" s="27">
        <f t="shared" si="0"/>
        <v>1457080.0339999998</v>
      </c>
      <c r="F23" s="28">
        <f t="shared" si="0"/>
        <v>1924.02</v>
      </c>
      <c r="G23" s="27">
        <f t="shared" si="0"/>
        <v>468608.33400000003</v>
      </c>
      <c r="H23" s="28">
        <f t="shared" si="0"/>
        <v>3063.34</v>
      </c>
      <c r="I23" s="27">
        <f t="shared" si="0"/>
        <v>468271.75300000003</v>
      </c>
      <c r="J23" s="28">
        <f t="shared" si="0"/>
        <v>3063.34</v>
      </c>
      <c r="K23" s="27">
        <f t="shared" si="0"/>
        <v>169323.33200000002</v>
      </c>
      <c r="L23" s="28">
        <f t="shared" si="0"/>
        <v>4369.22</v>
      </c>
      <c r="M23" s="27">
        <f t="shared" si="0"/>
        <v>169290.47500000003</v>
      </c>
      <c r="N23" s="28">
        <f t="shared" si="0"/>
        <v>4369.22</v>
      </c>
    </row>
    <row r="24" spans="1:1025" s="30" customFormat="1" x14ac:dyDescent="0.3">
      <c r="A24" s="194" t="s">
        <v>23</v>
      </c>
      <c r="B24" s="26" t="s">
        <v>24</v>
      </c>
      <c r="C24" s="27">
        <f t="shared" ref="C24:N24" si="1">SUM(C25:C29)</f>
        <v>1077773.9779999999</v>
      </c>
      <c r="D24" s="28">
        <f t="shared" si="1"/>
        <v>1422.3200000000002</v>
      </c>
      <c r="E24" s="27">
        <f t="shared" si="1"/>
        <v>1077773.9779999999</v>
      </c>
      <c r="F24" s="28">
        <f t="shared" si="1"/>
        <v>1422.3200000000002</v>
      </c>
      <c r="G24" s="27">
        <f t="shared" si="1"/>
        <v>391188.60800000001</v>
      </c>
      <c r="H24" s="28">
        <f t="shared" si="1"/>
        <v>2553.83</v>
      </c>
      <c r="I24" s="27">
        <f t="shared" si="1"/>
        <v>391188.60800000001</v>
      </c>
      <c r="J24" s="28">
        <f t="shared" si="1"/>
        <v>2553.83</v>
      </c>
      <c r="K24" s="27">
        <f t="shared" si="1"/>
        <v>149902.33200000002</v>
      </c>
      <c r="L24" s="28">
        <f t="shared" si="1"/>
        <v>3862.75</v>
      </c>
      <c r="M24" s="27">
        <f t="shared" si="1"/>
        <v>149902.33200000002</v>
      </c>
      <c r="N24" s="28">
        <f t="shared" si="1"/>
        <v>3862.75</v>
      </c>
    </row>
    <row r="25" spans="1:1025" x14ac:dyDescent="0.3">
      <c r="A25" s="195" t="s">
        <v>25</v>
      </c>
      <c r="B25" s="33" t="s">
        <v>26</v>
      </c>
      <c r="C25" s="37">
        <f>'Додаток 1'!C21</f>
        <v>798614.04099999997</v>
      </c>
      <c r="D25" s="127">
        <f>'Додаток 1'!D21</f>
        <v>1021.67</v>
      </c>
      <c r="E25" s="37">
        <f>'Додаток 1'!C21</f>
        <v>798614.04099999997</v>
      </c>
      <c r="F25" s="127">
        <f>'Додаток 1'!D21</f>
        <v>1021.67</v>
      </c>
      <c r="G25" s="37">
        <f>'Додаток 1'!E21</f>
        <v>322329.28100000002</v>
      </c>
      <c r="H25" s="127">
        <f>'Додаток 1'!F21</f>
        <v>2066.62</v>
      </c>
      <c r="I25" s="37">
        <f>'Додаток 1'!E21</f>
        <v>322329.28100000002</v>
      </c>
      <c r="J25" s="127">
        <f>H25</f>
        <v>2066.62</v>
      </c>
      <c r="K25" s="37">
        <f>'Додаток 1'!G21</f>
        <v>126867.33100000001</v>
      </c>
      <c r="L25" s="127">
        <f>'Додаток 1'!H21</f>
        <v>3212.66</v>
      </c>
      <c r="M25" s="37">
        <f>'Додаток 1'!G21</f>
        <v>126867.33100000001</v>
      </c>
      <c r="N25" s="127">
        <f>'Додаток 1'!H21</f>
        <v>3212.66</v>
      </c>
      <c r="P25" s="30"/>
    </row>
    <row r="26" spans="1:1025" x14ac:dyDescent="0.3">
      <c r="A26" s="195" t="s">
        <v>27</v>
      </c>
      <c r="B26" s="33" t="s">
        <v>28</v>
      </c>
      <c r="C26" s="37">
        <f>'Додаток 1'!C22+'Додаток 2'!C22</f>
        <v>100571.59699999999</v>
      </c>
      <c r="D26" s="127">
        <f>'Додаток 1'!D22+'Додаток 2'!D22</f>
        <v>142.85</v>
      </c>
      <c r="E26" s="37">
        <f>C26</f>
        <v>100571.59699999999</v>
      </c>
      <c r="F26" s="127">
        <f>D26</f>
        <v>142.85</v>
      </c>
      <c r="G26" s="37">
        <f>'Додаток 1'!E22+'Додаток 2'!E22</f>
        <v>20484.453000000001</v>
      </c>
      <c r="H26" s="127">
        <f>'Додаток 1'!F22+'Додаток 2'!F22</f>
        <v>143.38</v>
      </c>
      <c r="I26" s="37">
        <f>G26</f>
        <v>20484.453000000001</v>
      </c>
      <c r="J26" s="127">
        <f>H26</f>
        <v>143.38</v>
      </c>
      <c r="K26" s="37">
        <f>'Додаток 1'!G22+'Додаток 2'!G22</f>
        <v>5145.3990000000003</v>
      </c>
      <c r="L26" s="127">
        <f>'Додаток 1'!H22+'Додаток 2'!H22</f>
        <v>143.18</v>
      </c>
      <c r="M26" s="37">
        <f>K26</f>
        <v>5145.3990000000003</v>
      </c>
      <c r="N26" s="127">
        <f>L26</f>
        <v>143.18</v>
      </c>
      <c r="P26" s="30"/>
    </row>
    <row r="27" spans="1:1025" x14ac:dyDescent="0.3">
      <c r="A27" s="195" t="s">
        <v>29</v>
      </c>
      <c r="B27" s="33" t="s">
        <v>30</v>
      </c>
      <c r="C27" s="37">
        <v>0</v>
      </c>
      <c r="D27" s="129">
        <v>0</v>
      </c>
      <c r="E27" s="37">
        <v>0</v>
      </c>
      <c r="F27" s="129">
        <v>0</v>
      </c>
      <c r="G27" s="37">
        <f>'Додаток 1'!E23+'Додаток 2'!E23</f>
        <v>0</v>
      </c>
      <c r="H27" s="127">
        <f>'Додаток 1'!F23+'Додаток 2'!F23</f>
        <v>0</v>
      </c>
      <c r="I27" s="37">
        <v>0</v>
      </c>
      <c r="J27" s="129">
        <v>0</v>
      </c>
      <c r="K27" s="37">
        <v>0</v>
      </c>
      <c r="L27" s="129">
        <v>0</v>
      </c>
      <c r="M27" s="37">
        <v>0</v>
      </c>
      <c r="N27" s="129">
        <v>0</v>
      </c>
      <c r="P27" s="30"/>
    </row>
    <row r="28" spans="1:1025" ht="37.5" x14ac:dyDescent="0.3">
      <c r="A28" s="195" t="s">
        <v>31</v>
      </c>
      <c r="B28" s="33" t="s">
        <v>32</v>
      </c>
      <c r="C28" s="37">
        <f>'Додаток 1'!C24+'Додаток 2'!C24</f>
        <v>8061.5190000000002</v>
      </c>
      <c r="D28" s="127">
        <f>'Додаток 1'!D24+'Додаток 2'!D24</f>
        <v>11.129999999999999</v>
      </c>
      <c r="E28" s="37">
        <f t="shared" ref="E28:F30" si="2">C28</f>
        <v>8061.5190000000002</v>
      </c>
      <c r="F28" s="127">
        <f t="shared" si="2"/>
        <v>11.129999999999999</v>
      </c>
      <c r="G28" s="37">
        <f>'Додаток 1'!E24+'Додаток 2'!E24</f>
        <v>1641.973</v>
      </c>
      <c r="H28" s="127">
        <f>'Додаток 1'!F24+'Додаток 2'!F24</f>
        <v>11.219999999999999</v>
      </c>
      <c r="I28" s="37">
        <f t="shared" ref="I28:J30" si="3">G28</f>
        <v>1641.973</v>
      </c>
      <c r="J28" s="127">
        <f t="shared" si="3"/>
        <v>11.219999999999999</v>
      </c>
      <c r="K28" s="37">
        <f>'Додаток 1'!G24+'Додаток 2'!G24</f>
        <v>412.44</v>
      </c>
      <c r="L28" s="127">
        <f>'Додаток 1'!H24+'Додаток 2'!H24</f>
        <v>11.19</v>
      </c>
      <c r="M28" s="37">
        <f t="shared" ref="M28:N30" si="4">K28</f>
        <v>412.44</v>
      </c>
      <c r="N28" s="127">
        <f t="shared" si="4"/>
        <v>11.19</v>
      </c>
      <c r="P28" s="30"/>
    </row>
    <row r="29" spans="1:1025" ht="37.5" x14ac:dyDescent="0.3">
      <c r="A29" s="195" t="s">
        <v>33</v>
      </c>
      <c r="B29" s="33" t="s">
        <v>34</v>
      </c>
      <c r="C29" s="37">
        <f>'Додаток 1'!C25+'Додаток 2'!C25</f>
        <v>170526.821</v>
      </c>
      <c r="D29" s="127">
        <f>'Додаток 1'!D25+'Додаток 2'!D25</f>
        <v>246.67</v>
      </c>
      <c r="E29" s="37">
        <f t="shared" si="2"/>
        <v>170526.821</v>
      </c>
      <c r="F29" s="127">
        <f t="shared" si="2"/>
        <v>246.67</v>
      </c>
      <c r="G29" s="37">
        <f>'Додаток 1'!E25+'Додаток 2'!E25</f>
        <v>46732.900999999998</v>
      </c>
      <c r="H29" s="127">
        <f>'Додаток 1'!F25+'Додаток 2'!F25</f>
        <v>332.61</v>
      </c>
      <c r="I29" s="37">
        <f t="shared" si="3"/>
        <v>46732.900999999998</v>
      </c>
      <c r="J29" s="127">
        <f t="shared" si="3"/>
        <v>332.61</v>
      </c>
      <c r="K29" s="37">
        <f>'Додаток 1'!G25+'Додаток 2'!G25</f>
        <v>17477.162</v>
      </c>
      <c r="L29" s="127">
        <f>'Додаток 1'!H25+'Додаток 2'!H25</f>
        <v>495.72</v>
      </c>
      <c r="M29" s="37">
        <f t="shared" si="4"/>
        <v>17477.162</v>
      </c>
      <c r="N29" s="127">
        <f t="shared" si="4"/>
        <v>495.72</v>
      </c>
      <c r="P29" s="30"/>
    </row>
    <row r="30" spans="1:1025" s="30" customFormat="1" x14ac:dyDescent="0.3">
      <c r="A30" s="194" t="s">
        <v>35</v>
      </c>
      <c r="B30" s="26" t="s">
        <v>36</v>
      </c>
      <c r="C30" s="27">
        <f>'Додаток 1'!C26+'Додаток 2'!C27</f>
        <v>206493.481</v>
      </c>
      <c r="D30" s="28">
        <f>'Додаток 1'!D26+'Додаток 2'!D27</f>
        <v>273.44</v>
      </c>
      <c r="E30" s="27">
        <f t="shared" si="2"/>
        <v>206493.481</v>
      </c>
      <c r="F30" s="28">
        <f t="shared" si="2"/>
        <v>273.44</v>
      </c>
      <c r="G30" s="27">
        <f>'Додаток 1'!E26+'Додаток 2'!E27</f>
        <v>42058.654999999999</v>
      </c>
      <c r="H30" s="28">
        <f>'Додаток 1'!F26+'Додаток 2'!F27</f>
        <v>277.52</v>
      </c>
      <c r="I30" s="27">
        <f t="shared" si="3"/>
        <v>42058.654999999999</v>
      </c>
      <c r="J30" s="28">
        <f t="shared" si="3"/>
        <v>277.52</v>
      </c>
      <c r="K30" s="27">
        <f>'Додаток 1'!G26+'Додаток 2'!G27</f>
        <v>10564.526</v>
      </c>
      <c r="L30" s="28">
        <f>'Додаток 1'!H26+'Додаток 2'!H27</f>
        <v>275.93</v>
      </c>
      <c r="M30" s="27">
        <f t="shared" si="4"/>
        <v>10564.526</v>
      </c>
      <c r="N30" s="28">
        <f t="shared" si="4"/>
        <v>275.93</v>
      </c>
    </row>
    <row r="31" spans="1:1025" s="30" customFormat="1" x14ac:dyDescent="0.3">
      <c r="A31" s="194" t="s">
        <v>37</v>
      </c>
      <c r="B31" s="26" t="s">
        <v>38</v>
      </c>
      <c r="C31" s="27">
        <f t="shared" ref="C31:N31" si="5">SUM(C32:C34)</f>
        <v>63722.218999999997</v>
      </c>
      <c r="D31" s="28">
        <f t="shared" si="5"/>
        <v>84.61</v>
      </c>
      <c r="E31" s="27">
        <f t="shared" si="5"/>
        <v>63722.218999999997</v>
      </c>
      <c r="F31" s="28">
        <f t="shared" si="5"/>
        <v>84.61</v>
      </c>
      <c r="G31" s="27">
        <f t="shared" si="5"/>
        <v>12978.961000000001</v>
      </c>
      <c r="H31" s="28">
        <f t="shared" si="5"/>
        <v>85.839999999999989</v>
      </c>
      <c r="I31" s="27">
        <f t="shared" si="5"/>
        <v>12978.961000000001</v>
      </c>
      <c r="J31" s="28">
        <f t="shared" si="5"/>
        <v>85.839999999999989</v>
      </c>
      <c r="K31" s="27">
        <f t="shared" si="5"/>
        <v>3260.1280000000006</v>
      </c>
      <c r="L31" s="28">
        <f t="shared" si="5"/>
        <v>85.35</v>
      </c>
      <c r="M31" s="27">
        <f t="shared" si="5"/>
        <v>3260.1280000000006</v>
      </c>
      <c r="N31" s="28">
        <f t="shared" si="5"/>
        <v>85.35</v>
      </c>
      <c r="P31" s="76"/>
    </row>
    <row r="32" spans="1:1025" x14ac:dyDescent="0.3">
      <c r="A32" s="195" t="s">
        <v>39</v>
      </c>
      <c r="B32" s="33" t="s">
        <v>40</v>
      </c>
      <c r="C32" s="37">
        <f>'Додаток 1'!C28+'Додаток 2'!C29</f>
        <v>45428.567000000003</v>
      </c>
      <c r="D32" s="127">
        <f>'Додаток 1'!D28+'Додаток 2'!D29</f>
        <v>60.16</v>
      </c>
      <c r="E32" s="37">
        <f t="shared" ref="E32:F34" si="6">C32</f>
        <v>45428.567000000003</v>
      </c>
      <c r="F32" s="127">
        <f t="shared" si="6"/>
        <v>60.16</v>
      </c>
      <c r="G32" s="37">
        <f>'Додаток 1'!E28+'Додаток 2'!E29</f>
        <v>9252.9040000000005</v>
      </c>
      <c r="H32" s="127">
        <f>'Додаток 1'!F28+'Додаток 2'!F29</f>
        <v>61.059999999999995</v>
      </c>
      <c r="I32" s="37">
        <f t="shared" ref="I32:J34" si="7">G32</f>
        <v>9252.9040000000005</v>
      </c>
      <c r="J32" s="127">
        <f t="shared" si="7"/>
        <v>61.059999999999995</v>
      </c>
      <c r="K32" s="37">
        <f>'Додаток 1'!G28+'Додаток 2'!G29</f>
        <v>2324.1950000000002</v>
      </c>
      <c r="L32" s="127">
        <f>'Додаток 1'!H28+'Додаток 2'!H29</f>
        <v>60.71</v>
      </c>
      <c r="M32" s="37">
        <f t="shared" ref="M32:N34" si="8">K32</f>
        <v>2324.1950000000002</v>
      </c>
      <c r="N32" s="127">
        <f t="shared" si="8"/>
        <v>60.71</v>
      </c>
      <c r="P32" s="30"/>
    </row>
    <row r="33" spans="1:16" x14ac:dyDescent="0.3">
      <c r="A33" s="195" t="s">
        <v>41</v>
      </c>
      <c r="B33" s="33" t="s">
        <v>88</v>
      </c>
      <c r="C33" s="37">
        <f>'Додаток 1'!C29+'Додаток 2'!C30</f>
        <v>11006.261</v>
      </c>
      <c r="D33" s="127">
        <f>'Додаток 1'!D29+'Додаток 2'!D30</f>
        <v>14.98</v>
      </c>
      <c r="E33" s="37">
        <f t="shared" si="6"/>
        <v>11006.261</v>
      </c>
      <c r="F33" s="127">
        <f t="shared" si="6"/>
        <v>14.98</v>
      </c>
      <c r="G33" s="37">
        <f>'Додаток 1'!E29+'Додаток 2'!E30</f>
        <v>2241.759</v>
      </c>
      <c r="H33" s="127">
        <f>'Додаток 1'!F29+'Додаток 2'!F30</f>
        <v>15.14</v>
      </c>
      <c r="I33" s="37">
        <f t="shared" si="7"/>
        <v>2241.759</v>
      </c>
      <c r="J33" s="127">
        <f t="shared" si="7"/>
        <v>15.14</v>
      </c>
      <c r="K33" s="37">
        <f>'Додаток 1'!G29+'Додаток 2'!G30</f>
        <v>563.09699999999998</v>
      </c>
      <c r="L33" s="127">
        <f>'Додаток 1'!H29+'Додаток 2'!H30</f>
        <v>15.07</v>
      </c>
      <c r="M33" s="37">
        <f t="shared" si="8"/>
        <v>563.09699999999998</v>
      </c>
      <c r="N33" s="127">
        <f t="shared" si="8"/>
        <v>15.07</v>
      </c>
      <c r="P33" s="30"/>
    </row>
    <row r="34" spans="1:16" x14ac:dyDescent="0.3">
      <c r="A34" s="195" t="s">
        <v>43</v>
      </c>
      <c r="B34" s="33" t="s">
        <v>44</v>
      </c>
      <c r="C34" s="37">
        <f>'Додаток 1'!C30+'Додаток 2'!C31</f>
        <v>7287.3909999999996</v>
      </c>
      <c r="D34" s="127">
        <f>'Додаток 1'!D30+'Додаток 2'!D31</f>
        <v>9.4700000000000006</v>
      </c>
      <c r="E34" s="37">
        <f t="shared" si="6"/>
        <v>7287.3909999999996</v>
      </c>
      <c r="F34" s="127">
        <f t="shared" si="6"/>
        <v>9.4700000000000006</v>
      </c>
      <c r="G34" s="37">
        <f>'Додаток 1'!E30+'Додаток 2'!E31</f>
        <v>1484.298</v>
      </c>
      <c r="H34" s="127">
        <f>'Додаток 1'!F30+'Додаток 2'!F31</f>
        <v>9.64</v>
      </c>
      <c r="I34" s="37">
        <f t="shared" si="7"/>
        <v>1484.298</v>
      </c>
      <c r="J34" s="127">
        <f t="shared" si="7"/>
        <v>9.64</v>
      </c>
      <c r="K34" s="37">
        <f>'Додаток 1'!G30+'Додаток 2'!G31</f>
        <v>372.83600000000001</v>
      </c>
      <c r="L34" s="127">
        <f>'Додаток 1'!H30+'Додаток 2'!H31</f>
        <v>9.57</v>
      </c>
      <c r="M34" s="37">
        <f t="shared" si="8"/>
        <v>372.83600000000001</v>
      </c>
      <c r="N34" s="127">
        <f t="shared" si="8"/>
        <v>9.57</v>
      </c>
      <c r="P34" s="30"/>
    </row>
    <row r="35" spans="1:16" s="30" customFormat="1" x14ac:dyDescent="0.3">
      <c r="A35" s="194" t="s">
        <v>45</v>
      </c>
      <c r="B35" s="26" t="s">
        <v>46</v>
      </c>
      <c r="C35" s="27">
        <f t="shared" ref="C35:N35" si="9">SUM(C36:C38)</f>
        <v>109014.65299999999</v>
      </c>
      <c r="D35" s="28">
        <f t="shared" si="9"/>
        <v>143.64999999999998</v>
      </c>
      <c r="E35" s="27">
        <f t="shared" si="9"/>
        <v>109090.356</v>
      </c>
      <c r="F35" s="28">
        <f t="shared" si="9"/>
        <v>143.64999999999998</v>
      </c>
      <c r="G35" s="27">
        <f t="shared" si="9"/>
        <v>22382.109999999997</v>
      </c>
      <c r="H35" s="28">
        <f t="shared" si="9"/>
        <v>146.14999999999998</v>
      </c>
      <c r="I35" s="27">
        <f t="shared" si="9"/>
        <v>22045.529000000002</v>
      </c>
      <c r="J35" s="28">
        <f t="shared" si="9"/>
        <v>146.14999999999998</v>
      </c>
      <c r="K35" s="27">
        <f t="shared" si="9"/>
        <v>5596.3459999999995</v>
      </c>
      <c r="L35" s="28">
        <f t="shared" si="9"/>
        <v>145.19</v>
      </c>
      <c r="M35" s="27">
        <f t="shared" si="9"/>
        <v>5563.4890000000005</v>
      </c>
      <c r="N35" s="28">
        <f t="shared" si="9"/>
        <v>145.19</v>
      </c>
    </row>
    <row r="36" spans="1:16" x14ac:dyDescent="0.3">
      <c r="A36" s="195" t="s">
        <v>47</v>
      </c>
      <c r="B36" s="33" t="s">
        <v>48</v>
      </c>
      <c r="C36" s="37">
        <f>'Додаток 1'!C32+'Додаток 2'!C33+'Додаток 3 (без ІТП)'!C28</f>
        <v>84605.529999999984</v>
      </c>
      <c r="D36" s="127">
        <f>'Додаток 1'!D32+'Додаток 2'!D33+'Додаток 3 (без ІТП)'!D28</f>
        <v>111.49</v>
      </c>
      <c r="E36" s="37">
        <f>'Додаток 1'!C32+'Додаток 2'!C33+'Додаток 3 (без ІТП)'!E28</f>
        <v>84664.282999999996</v>
      </c>
      <c r="F36" s="127">
        <f>'Додаток 1'!D32+'Додаток 2'!D33+'Додаток 3 (без ІТП)'!F28</f>
        <v>111.49</v>
      </c>
      <c r="G36" s="37">
        <f>'Додаток 1'!E32+'Додаток 2'!E33+'Додаток 3 (без ІТП)'!G28</f>
        <v>17370.600999999999</v>
      </c>
      <c r="H36" s="127">
        <f>'Додаток 1'!F32+'Додаток 2'!F33+'Додаток 3 (без ІТП)'!H28</f>
        <v>113.44</v>
      </c>
      <c r="I36" s="37">
        <f>'Додаток 1'!E32+'Додаток 2'!E33+'Додаток 3 (без ІТП)'!I28</f>
        <v>17109.384000000002</v>
      </c>
      <c r="J36" s="127">
        <f>'Додаток 1'!F32+'Додаток 2'!F33+'Додаток 3 (без ІТП)'!J28</f>
        <v>113.44</v>
      </c>
      <c r="K36" s="37">
        <f>'Додаток 1'!G32+'Додаток 2'!G33+'Додаток 3 (без ІТП)'!K28</f>
        <v>4343.2860000000001</v>
      </c>
      <c r="L36" s="127">
        <f>'Додаток 1'!H32+'Додаток 2'!H33+'Додаток 3 (без ІТП)'!L28</f>
        <v>112.69</v>
      </c>
      <c r="M36" s="37">
        <f>'Додаток 1'!G32+'Додаток 2'!G33+'Додаток 3 (без ІТП)'!M28</f>
        <v>4317.7870000000003</v>
      </c>
      <c r="N36" s="127">
        <f>'Додаток 1'!H32+'Додаток 2'!H33+'Додаток 3 (без ІТП)'!N28</f>
        <v>112.69</v>
      </c>
      <c r="P36" s="30"/>
    </row>
    <row r="37" spans="1:16" x14ac:dyDescent="0.3">
      <c r="A37" s="195" t="s">
        <v>49</v>
      </c>
      <c r="B37" s="33" t="s">
        <v>40</v>
      </c>
      <c r="C37" s="37">
        <f>'Додаток 1'!C33+'Додаток 2'!C34+'Додаток 3 (без ІТП)'!C29</f>
        <v>18613.216</v>
      </c>
      <c r="D37" s="127">
        <f>'Додаток 1'!D33+'Додаток 2'!D34+'Додаток 3 (без ІТП)'!D29</f>
        <v>24.53</v>
      </c>
      <c r="E37" s="37">
        <f>'Додаток 1'!C33+'Додаток 2'!C34+'Додаток 3 (без ІТП)'!E29</f>
        <v>18626.142000000003</v>
      </c>
      <c r="F37" s="127">
        <f>'Додаток 1'!D33+'Додаток 2'!D34+'Додаток 3 (без ІТП)'!F29</f>
        <v>24.53</v>
      </c>
      <c r="G37" s="37">
        <f>'Додаток 1'!E33+'Додаток 2'!E34+'Додаток 3 (без ІТП)'!G29</f>
        <v>3821.5319999999997</v>
      </c>
      <c r="H37" s="127">
        <f>'Додаток 1'!F33+'Додаток 2'!F34+'Додаток 3 (без ІТП)'!H29</f>
        <v>24.95</v>
      </c>
      <c r="I37" s="37">
        <f>'Додаток 1'!E33+'Додаток 2'!E34+'Додаток 3 (без ІТП)'!I29</f>
        <v>3764.0639999999999</v>
      </c>
      <c r="J37" s="127">
        <f>'Додаток 1'!F33+'Додаток 2'!F34+'Додаток 3 (без ІТП)'!J29</f>
        <v>24.95</v>
      </c>
      <c r="K37" s="37">
        <f>'Додаток 1'!G33+'Додаток 2'!G34+'Додаток 3 (без ІТП)'!K29</f>
        <v>955.52199999999993</v>
      </c>
      <c r="L37" s="127">
        <f>'Додаток 1'!H33+'Додаток 2'!H34+'Додаток 3 (без ІТП)'!L29</f>
        <v>24.79</v>
      </c>
      <c r="M37" s="37">
        <f>'Додаток 1'!G33+'Додаток 2'!G34+'Додаток 3 (без ІТП)'!M29</f>
        <v>949.91199999999992</v>
      </c>
      <c r="N37" s="127">
        <f>'Додаток 1'!H33+'Додаток 2'!H34+'Додаток 3 (без ІТП)'!N29</f>
        <v>24.79</v>
      </c>
      <c r="P37" s="30"/>
    </row>
    <row r="38" spans="1:16" x14ac:dyDescent="0.3">
      <c r="A38" s="196" t="s">
        <v>51</v>
      </c>
      <c r="B38" s="134" t="s">
        <v>52</v>
      </c>
      <c r="C38" s="135">
        <f>'Додаток 1'!C34+'Додаток 2'!C35+'Додаток 3 (без ІТП)'!C30</f>
        <v>5795.9070000000002</v>
      </c>
      <c r="D38" s="136">
        <f>'Додаток 1'!D34+'Додаток 2'!D35+'Додаток 3 (без ІТП)'!D30</f>
        <v>7.63</v>
      </c>
      <c r="E38" s="135">
        <f>'Додаток 1'!C34+'Додаток 2'!C35+'Додаток 3 (без ІТП)'!E30</f>
        <v>5799.9309999999996</v>
      </c>
      <c r="F38" s="136">
        <f>'Додаток 1'!D34+'Додаток 2'!D35+'Додаток 3 (без ІТП)'!F30</f>
        <v>7.63</v>
      </c>
      <c r="G38" s="135">
        <f>'Додаток 1'!E34+'Додаток 2'!E35+'Додаток 3 (без ІТП)'!G30</f>
        <v>1189.9770000000001</v>
      </c>
      <c r="H38" s="136">
        <f>'Додаток 1'!F34+'Додаток 2'!F35+'Додаток 3 (без ІТП)'!H30</f>
        <v>7.76</v>
      </c>
      <c r="I38" s="135">
        <f>'Додаток 1'!E34+'Додаток 2'!E35+'Додаток 3 (без ІТП)'!I30</f>
        <v>1172.0810000000001</v>
      </c>
      <c r="J38" s="136">
        <f>'Додаток 1'!F34+'Додаток 2'!F35+'Додаток 3 (без ІТП)'!J30</f>
        <v>7.76</v>
      </c>
      <c r="K38" s="135">
        <f>'Додаток 1'!G34+'Додаток 2'!G35+'Додаток 3 (без ІТП)'!K30</f>
        <v>297.53800000000001</v>
      </c>
      <c r="L38" s="136">
        <f>'Додаток 1'!H34+'Додаток 2'!H35+'Додаток 3 (без ІТП)'!L30</f>
        <v>7.71</v>
      </c>
      <c r="M38" s="135">
        <f>'Додаток 1'!G34+'Додаток 2'!G35+'Додаток 3 (без ІТП)'!M30</f>
        <v>295.79000000000002</v>
      </c>
      <c r="N38" s="136">
        <f>'Додаток 1'!H34+'Додаток 2'!H35+'Додаток 3 (без ІТП)'!N30</f>
        <v>7.71</v>
      </c>
      <c r="P38" s="30"/>
    </row>
    <row r="39" spans="1:16" s="30" customFormat="1" x14ac:dyDescent="0.3">
      <c r="A39" s="194">
        <v>2</v>
      </c>
      <c r="B39" s="26" t="s">
        <v>53</v>
      </c>
      <c r="C39" s="27">
        <f t="shared" ref="C39:N39" si="10">SUM(C40:C42)</f>
        <v>53083.974000000002</v>
      </c>
      <c r="D39" s="28">
        <f t="shared" si="10"/>
        <v>69.95</v>
      </c>
      <c r="E39" s="27">
        <f t="shared" si="10"/>
        <v>53120.839</v>
      </c>
      <c r="F39" s="28">
        <f t="shared" si="10"/>
        <v>69.95</v>
      </c>
      <c r="G39" s="27">
        <f t="shared" si="10"/>
        <v>10898.823</v>
      </c>
      <c r="H39" s="28">
        <f t="shared" si="10"/>
        <v>71.17</v>
      </c>
      <c r="I39" s="27">
        <f t="shared" si="10"/>
        <v>10734.924999999999</v>
      </c>
      <c r="J39" s="28">
        <f t="shared" si="10"/>
        <v>71.17</v>
      </c>
      <c r="K39" s="27">
        <f t="shared" si="10"/>
        <v>2725.1040000000003</v>
      </c>
      <c r="L39" s="28">
        <f t="shared" si="10"/>
        <v>70.710000000000008</v>
      </c>
      <c r="M39" s="27">
        <f t="shared" si="10"/>
        <v>2709.107</v>
      </c>
      <c r="N39" s="28">
        <f t="shared" si="10"/>
        <v>70.710000000000008</v>
      </c>
    </row>
    <row r="40" spans="1:16" x14ac:dyDescent="0.3">
      <c r="A40" s="195" t="s">
        <v>54</v>
      </c>
      <c r="B40" s="33" t="s">
        <v>48</v>
      </c>
      <c r="C40" s="37">
        <f>'Додаток 1'!C36+'Додаток 2'!C37+'Додаток 3 (без ІТП)'!C32</f>
        <v>37718.202000000005</v>
      </c>
      <c r="D40" s="127">
        <f>'Додаток 1'!D36+'Додаток 2'!D37+'Додаток 3 (без ІТП)'!D32</f>
        <v>49.7</v>
      </c>
      <c r="E40" s="37">
        <f>'Додаток 1'!C36+'Додаток 2'!C37+'Додаток 3 (без ІТП)'!E32</f>
        <v>37744.396000000001</v>
      </c>
      <c r="F40" s="127">
        <f>'Додаток 1'!D36+'Додаток 2'!D37+'Додаток 3 (без ІТП)'!F32</f>
        <v>49.7</v>
      </c>
      <c r="G40" s="37">
        <f>'Додаток 1'!E36+'Додаток 2'!E37+'Додаток 3 (без ІТП)'!G32</f>
        <v>7744.0320000000011</v>
      </c>
      <c r="H40" s="127">
        <f>'Додаток 1'!F36+'Додаток 2'!F37+'Додаток 3 (без ІТП)'!H32</f>
        <v>50.57</v>
      </c>
      <c r="I40" s="37">
        <f>'Додаток 1'!E36+'Додаток 2'!E37+'Додаток 3 (без ІТП)'!I32</f>
        <v>7627.5770000000002</v>
      </c>
      <c r="J40" s="127">
        <f>'Додаток 1'!F36+'Додаток 2'!F37+'Додаток 3 (без ІТП)'!J32</f>
        <v>50.57</v>
      </c>
      <c r="K40" s="37">
        <f>'Додаток 1'!G36+'Додаток 2'!G37+'Додаток 3 (без ІТП)'!K32</f>
        <v>1936.29</v>
      </c>
      <c r="L40" s="127">
        <f>'Додаток 1'!H36+'Додаток 2'!H37+'Додаток 3 (без ІТП)'!L32</f>
        <v>50.24</v>
      </c>
      <c r="M40" s="37">
        <f>'Додаток 1'!G36+'Додаток 2'!G37+'Додаток 3 (без ІТП)'!M32</f>
        <v>1924.9229999999998</v>
      </c>
      <c r="N40" s="127">
        <f>'Додаток 1'!H36+'Додаток 2'!H37+'Додаток 3 (без ІТП)'!N32</f>
        <v>50.24</v>
      </c>
      <c r="P40" s="30"/>
    </row>
    <row r="41" spans="1:16" x14ac:dyDescent="0.3">
      <c r="A41" s="195" t="s">
        <v>55</v>
      </c>
      <c r="B41" s="33" t="s">
        <v>40</v>
      </c>
      <c r="C41" s="37">
        <f>'Додаток 1'!C37+'Додаток 2'!C38+'Додаток 3 (без ІТП)'!C33</f>
        <v>8298.003999999999</v>
      </c>
      <c r="D41" s="127">
        <f>'Додаток 1'!D37+'Додаток 2'!D38+'Додаток 3 (без ІТП)'!D33</f>
        <v>10.94</v>
      </c>
      <c r="E41" s="37">
        <f>'Додаток 1'!C37+'Додаток 2'!C38+'Додаток 3 (без ІТП)'!E33</f>
        <v>8303.7669999999998</v>
      </c>
      <c r="F41" s="127">
        <f>'Додаток 1'!D37+'Додаток 2'!D38+'Додаток 3 (без ІТП)'!F33</f>
        <v>10.94</v>
      </c>
      <c r="G41" s="37">
        <f>'Додаток 1'!E37+'Додаток 2'!E38+'Додаток 3 (без ІТП)'!G33</f>
        <v>1703.6869999999999</v>
      </c>
      <c r="H41" s="127">
        <f>'Додаток 1'!F37+'Додаток 2'!F38+'Додаток 3 (без ІТП)'!H33</f>
        <v>11.13</v>
      </c>
      <c r="I41" s="37">
        <f>'Додаток 1'!E37+'Додаток 2'!E38+'Додаток 3 (без ІТП)'!I33</f>
        <v>1678.067</v>
      </c>
      <c r="J41" s="127">
        <f>'Додаток 1'!F37+'Додаток 2'!F38+'Додаток 3 (без ІТП)'!J33</f>
        <v>11.13</v>
      </c>
      <c r="K41" s="37">
        <f>'Додаток 1'!G37+'Додаток 2'!G38+'Додаток 3 (без ІТП)'!K33</f>
        <v>425.98299999999995</v>
      </c>
      <c r="L41" s="127">
        <f>'Додаток 1'!H37+'Додаток 2'!H38+'Додаток 3 (без ІТП)'!L33</f>
        <v>11.06</v>
      </c>
      <c r="M41" s="37">
        <f>'Додаток 1'!G37+'Додаток 2'!G38+'Додаток 3 (без ІТП)'!M33</f>
        <v>423.48299999999995</v>
      </c>
      <c r="N41" s="127">
        <f>'Додаток 1'!H37+'Додаток 2'!H38+'Додаток 3 (без ІТП)'!N33</f>
        <v>11.06</v>
      </c>
      <c r="P41" s="76"/>
    </row>
    <row r="42" spans="1:16" x14ac:dyDescent="0.3">
      <c r="A42" s="195" t="s">
        <v>56</v>
      </c>
      <c r="B42" s="33" t="s">
        <v>57</v>
      </c>
      <c r="C42" s="37">
        <f>'Додаток 1'!C38+'Додаток 2'!C39+'Додаток 3 (без ІТП)'!C34</f>
        <v>7067.7679999999991</v>
      </c>
      <c r="D42" s="127">
        <f>'Додаток 1'!D38+'Додаток 2'!D39+'Додаток 3 (без ІТП)'!D34</f>
        <v>9.3099999999999987</v>
      </c>
      <c r="E42" s="37">
        <f>'Додаток 1'!C38+'Додаток 2'!C39+'Додаток 3 (без ІТП)'!E34</f>
        <v>7072.6759999999995</v>
      </c>
      <c r="F42" s="127">
        <f>'Додаток 1'!D38+'Додаток 2'!D39+'Додаток 3 (без ІТП)'!F34</f>
        <v>9.3099999999999987</v>
      </c>
      <c r="G42" s="37">
        <f>'Додаток 1'!E38+'Додаток 2'!E39+'Додаток 3 (без ІТП)'!G34</f>
        <v>1451.104</v>
      </c>
      <c r="H42" s="127">
        <f>'Додаток 1'!F38+'Додаток 2'!F39+'Додаток 3 (без ІТП)'!H34</f>
        <v>9.4699999999999989</v>
      </c>
      <c r="I42" s="37">
        <f>'Додаток 1'!E38+'Додаток 2'!E39+'Додаток 3 (без ІТП)'!I34</f>
        <v>1429.2809999999999</v>
      </c>
      <c r="J42" s="127">
        <f>'Додаток 1'!F38+'Додаток 2'!F39+'Додаток 3 (без ІТП)'!J34</f>
        <v>9.4699999999999989</v>
      </c>
      <c r="K42" s="37">
        <f>'Додаток 1'!G38+'Додаток 2'!G39+'Додаток 3 (без ІТП)'!K34</f>
        <v>362.83099999999996</v>
      </c>
      <c r="L42" s="127">
        <f>'Додаток 1'!H38+'Додаток 2'!H39+'Додаток 3 (без ІТП)'!L34</f>
        <v>9.4099999999999984</v>
      </c>
      <c r="M42" s="37">
        <f>'Додаток 1'!G38+'Додаток 2'!G39+'Додаток 3 (без ІТП)'!M34</f>
        <v>360.70099999999996</v>
      </c>
      <c r="N42" s="127">
        <f>'Додаток 1'!H38+'Додаток 2'!H39+'Додаток 3 (без ІТП)'!N34</f>
        <v>9.4099999999999984</v>
      </c>
      <c r="P42" s="30"/>
    </row>
    <row r="43" spans="1:16" s="30" customFormat="1" x14ac:dyDescent="0.3">
      <c r="A43" s="193">
        <v>3</v>
      </c>
      <c r="B43" s="26" t="s">
        <v>58</v>
      </c>
      <c r="C43" s="27">
        <f t="shared" ref="C43:N43" si="11">SUM(C44:C46)</f>
        <v>13179.326999999999</v>
      </c>
      <c r="D43" s="28">
        <f t="shared" si="11"/>
        <v>40.29</v>
      </c>
      <c r="E43" s="27">
        <f t="shared" si="11"/>
        <v>14162.452000000001</v>
      </c>
      <c r="F43" s="28">
        <f t="shared" si="11"/>
        <v>40.29</v>
      </c>
      <c r="G43" s="27">
        <f t="shared" si="11"/>
        <v>4995.5730000000003</v>
      </c>
      <c r="H43" s="28">
        <f t="shared" si="11"/>
        <v>40.29</v>
      </c>
      <c r="I43" s="27">
        <f t="shared" si="11"/>
        <v>624.61699999999996</v>
      </c>
      <c r="J43" s="28">
        <f t="shared" si="11"/>
        <v>40.29</v>
      </c>
      <c r="K43" s="27">
        <f t="shared" si="11"/>
        <v>920.84499999999991</v>
      </c>
      <c r="L43" s="28">
        <f t="shared" si="11"/>
        <v>40.29</v>
      </c>
      <c r="M43" s="27">
        <f t="shared" si="11"/>
        <v>494.18099999999998</v>
      </c>
      <c r="N43" s="28">
        <f t="shared" si="11"/>
        <v>40.29</v>
      </c>
    </row>
    <row r="44" spans="1:16" x14ac:dyDescent="0.3">
      <c r="A44" s="195" t="s">
        <v>59</v>
      </c>
      <c r="B44" s="33" t="s">
        <v>48</v>
      </c>
      <c r="C44" s="37">
        <f>'Додаток 1'!C40+'Додаток 2'!C41+'Додаток 3 (без ІТП)'!C36</f>
        <v>10714.277</v>
      </c>
      <c r="D44" s="127">
        <f>'Додаток 1'!D40+'Додаток 2'!D41+'Додаток 3 (без ІТП)'!D36</f>
        <v>32.75</v>
      </c>
      <c r="E44" s="37">
        <f>'Додаток 1'!C40+'Додаток 2'!C41+'Додаток 3 (без ІТП)'!E36</f>
        <v>11513.519</v>
      </c>
      <c r="F44" s="127">
        <f>'Додаток 1'!D40+'Додаток 2'!D41+'Додаток 3 (без ІТП)'!F36</f>
        <v>32.75</v>
      </c>
      <c r="G44" s="37">
        <f>'Додаток 1'!E40+'Додаток 2'!E41+'Додаток 3 (без ІТП)'!G36</f>
        <v>4061.2049999999999</v>
      </c>
      <c r="H44" s="127">
        <f>'Додаток 1'!F40+'Додаток 2'!F41+'Додаток 3 (без ІТП)'!H36</f>
        <v>32.75</v>
      </c>
      <c r="I44" s="37">
        <f>'Додаток 1'!E40+'Додаток 2'!E41+'Додаток 3 (без ІТП)'!I36</f>
        <v>507.78899999999999</v>
      </c>
      <c r="J44" s="127">
        <f>'Додаток 1'!F40+'Додаток 2'!F41+'Додаток 3 (без ІТП)'!J36</f>
        <v>32.75</v>
      </c>
      <c r="K44" s="37">
        <f>'Додаток 1'!G40+'Додаток 2'!G41+'Додаток 3 (без ІТП)'!K36</f>
        <v>748.61099999999999</v>
      </c>
      <c r="L44" s="127">
        <f>'Додаток 1'!H40+'Додаток 2'!H41+'Додаток 3 (без ІТП)'!L36</f>
        <v>32.75</v>
      </c>
      <c r="M44" s="37">
        <f>'Додаток 1'!G40+'Додаток 2'!G41+'Додаток 3 (без ІТП)'!M36</f>
        <v>401.75</v>
      </c>
      <c r="N44" s="127">
        <f>'Додаток 1'!H40+'Додаток 2'!H41+'Додаток 3 (без ІТП)'!N36</f>
        <v>32.75</v>
      </c>
      <c r="P44" s="30"/>
    </row>
    <row r="45" spans="1:16" x14ac:dyDescent="0.3">
      <c r="A45" s="195" t="s">
        <v>60</v>
      </c>
      <c r="B45" s="33" t="s">
        <v>40</v>
      </c>
      <c r="C45" s="37">
        <f>'Додаток 1'!C41+'Додаток 2'!C42+'Додаток 3 (без ІТП)'!C37</f>
        <v>2357.1410000000001</v>
      </c>
      <c r="D45" s="127">
        <f>'Додаток 1'!D41+'Додаток 2'!D42+'Додаток 3 (без ІТП)'!D37</f>
        <v>7.21</v>
      </c>
      <c r="E45" s="37">
        <f>'Додаток 1'!C41+'Додаток 2'!C42+'Додаток 3 (без ІТП)'!E37</f>
        <v>2532.9740000000002</v>
      </c>
      <c r="F45" s="127">
        <f>'Додаток 1'!D41+'Додаток 2'!D42+'Додаток 3 (без ІТП)'!F37</f>
        <v>7.21</v>
      </c>
      <c r="G45" s="37">
        <f>'Додаток 1'!E41+'Додаток 2'!E42+'Додаток 3 (без ІТП)'!G37</f>
        <v>893.46500000000003</v>
      </c>
      <c r="H45" s="127">
        <f>'Додаток 1'!F41+'Додаток 2'!F42+'Додаток 3 (без ІТП)'!H37</f>
        <v>7.21</v>
      </c>
      <c r="I45" s="37">
        <f>'Додаток 1'!E41+'Додаток 2'!E42+'Додаток 3 (без ІТП)'!I37</f>
        <v>111.714</v>
      </c>
      <c r="J45" s="127">
        <f>'Додаток 1'!F41+'Додаток 2'!F42+'Додаток 3 (без ІТП)'!J37</f>
        <v>7.21</v>
      </c>
      <c r="K45" s="37">
        <f>'Додаток 1'!G41+'Додаток 2'!G42+'Додаток 3 (без ІТП)'!K37</f>
        <v>164.69399999999999</v>
      </c>
      <c r="L45" s="127">
        <f>'Додаток 1'!H41+'Додаток 2'!H42+'Додаток 3 (без ІТП)'!L37</f>
        <v>7.21</v>
      </c>
      <c r="M45" s="37">
        <f>'Додаток 1'!G41+'Додаток 2'!G42+'Додаток 3 (без ІТП)'!M37</f>
        <v>88.385000000000005</v>
      </c>
      <c r="N45" s="127">
        <f>'Додаток 1'!H41+'Додаток 2'!H42+'Додаток 3 (без ІТП)'!N37</f>
        <v>7.21</v>
      </c>
      <c r="P45" s="30"/>
    </row>
    <row r="46" spans="1:16" x14ac:dyDescent="0.3">
      <c r="A46" s="195" t="s">
        <v>61</v>
      </c>
      <c r="B46" s="33" t="s">
        <v>57</v>
      </c>
      <c r="C46" s="37">
        <f>'Додаток 1'!C42+'Додаток 2'!C43+'Додаток 3 (без ІТП)'!C38</f>
        <v>107.90900000000001</v>
      </c>
      <c r="D46" s="127">
        <f>'Додаток 1'!D42+'Додаток 2'!D43+'Додаток 3 (без ІТП)'!D38</f>
        <v>0.33</v>
      </c>
      <c r="E46" s="37">
        <f>'Додаток 1'!C42+'Додаток 2'!C43+'Додаток 3 (без ІТП)'!E38</f>
        <v>115.959</v>
      </c>
      <c r="F46" s="127">
        <f>'Додаток 1'!D42+'Додаток 2'!D43+'Додаток 3 (без ІТП)'!F38</f>
        <v>0.33</v>
      </c>
      <c r="G46" s="37">
        <f>'Додаток 1'!E42+'Додаток 2'!E43+'Додаток 3 (без ІТП)'!G38</f>
        <v>40.902999999999999</v>
      </c>
      <c r="H46" s="127">
        <f>'Додаток 1'!F42+'Додаток 2'!F43+'Додаток 3 (без ІТП)'!H38</f>
        <v>0.33</v>
      </c>
      <c r="I46" s="37">
        <f>'Додаток 1'!E42+'Додаток 2'!E43+'Додаток 3 (без ІТП)'!I38</f>
        <v>5.1139999999999999</v>
      </c>
      <c r="J46" s="127">
        <f>'Додаток 1'!F42+'Додаток 2'!F43+'Додаток 3 (без ІТП)'!J38</f>
        <v>0.33</v>
      </c>
      <c r="K46" s="37">
        <f>'Додаток 1'!G42+'Додаток 2'!G43+'Додаток 3 (без ІТП)'!K38</f>
        <v>7.54</v>
      </c>
      <c r="L46" s="127">
        <f>'Додаток 1'!H42+'Додаток 2'!H43+'Додаток 3 (без ІТП)'!L38</f>
        <v>0.33</v>
      </c>
      <c r="M46" s="37">
        <f>'Додаток 1'!G42+'Додаток 2'!G43+'Додаток 3 (без ІТП)'!M38</f>
        <v>4.0460000000000003</v>
      </c>
      <c r="N46" s="127">
        <f>'Додаток 1'!H42+'Додаток 2'!H43+'Додаток 3 (без ІТП)'!N38</f>
        <v>0.33</v>
      </c>
      <c r="P46" s="30"/>
    </row>
    <row r="47" spans="1:16" s="30" customFormat="1" x14ac:dyDescent="0.3">
      <c r="A47" s="193">
        <v>4</v>
      </c>
      <c r="B47" s="26" t="s">
        <v>62</v>
      </c>
      <c r="C47" s="27">
        <f>'Додаток 1'!C43+'Додаток 2'!C44+'Додаток 3 (без ІТП)'!C39</f>
        <v>270.64099999999996</v>
      </c>
      <c r="D47" s="28">
        <f>'Додаток 1'!D43+'Додаток 2'!D44+'Додаток 3 (без ІТП)'!D39</f>
        <v>0.36</v>
      </c>
      <c r="E47" s="27">
        <f>'Додаток 1'!C43+'Додаток 2'!C44+'Додаток 3 (без ІТП)'!E39</f>
        <v>270.82799999999997</v>
      </c>
      <c r="F47" s="28">
        <f>'Додаток 1'!D43+'Додаток 2'!D44+'Додаток 3 (без ІТП)'!F39</f>
        <v>0.36</v>
      </c>
      <c r="G47" s="27">
        <f>'Додаток 1'!E43+'Додаток 2'!E44+'Додаток 3 (без ІТП)'!G39</f>
        <v>55.566999999999993</v>
      </c>
      <c r="H47" s="28">
        <f>'Додаток 1'!F43+'Додаток 2'!F44+'Додаток 3 (без ІТП)'!H39</f>
        <v>0.37</v>
      </c>
      <c r="I47" s="27">
        <f>'Додаток 1'!E43+'Додаток 2'!E44+'Додаток 3 (без ІТП)'!I39</f>
        <v>54.730999999999995</v>
      </c>
      <c r="J47" s="28">
        <f>'Додаток 1'!F43+'Додаток 2'!F44+'Додаток 3 (без ІТП)'!J39</f>
        <v>0.37</v>
      </c>
      <c r="K47" s="27">
        <f>'Додаток 1'!G43+'Додаток 2'!G44+'Додаток 3 (без ІТП)'!K39</f>
        <v>13.893000000000001</v>
      </c>
      <c r="L47" s="28">
        <f>'Додаток 1'!H43+'Додаток 2'!H44+'Додаток 3 (без ІТП)'!L39</f>
        <v>0.36</v>
      </c>
      <c r="M47" s="27">
        <f>'Додаток 1'!G43+'Додаток 2'!G44+'Додаток 3 (без ІТП)'!M39</f>
        <v>13.812000000000001</v>
      </c>
      <c r="N47" s="28">
        <f>'Додаток 1'!H43+'Додаток 2'!H44+'Додаток 3 (без ІТП)'!N39</f>
        <v>0.36</v>
      </c>
    </row>
    <row r="48" spans="1:16" s="30" customFormat="1" x14ac:dyDescent="0.3">
      <c r="A48" s="193">
        <v>5</v>
      </c>
      <c r="B48" s="26" t="s">
        <v>63</v>
      </c>
      <c r="C48" s="27">
        <f>'Додаток 1'!C44+'Додаток 2'!C45+'Додаток 3 (без ІТП)'!C40</f>
        <v>0</v>
      </c>
      <c r="D48" s="28">
        <f>'Додаток 1'!D44+'Додаток 2'!D45+'Додаток 3 (без ІТП)'!D40</f>
        <v>0</v>
      </c>
      <c r="E48" s="27">
        <f>'Додаток 1'!C44+'Додаток 2'!C45+'Додаток 3 (без ІТП)'!E40</f>
        <v>0</v>
      </c>
      <c r="F48" s="28">
        <f>'Додаток 1'!D44+'Додаток 2'!D45+'Додаток 3 (без ІТП)'!F40</f>
        <v>0</v>
      </c>
      <c r="G48" s="37">
        <f>'Додаток 1'!E44+'Додаток 2'!E45+'Додаток 3 (без ІТП)'!G40</f>
        <v>0</v>
      </c>
      <c r="H48" s="127">
        <f>'Додаток 1'!F44+'Додаток 2'!F45+'Додаток 3 (без ІТП)'!H40</f>
        <v>0</v>
      </c>
      <c r="I48" s="37">
        <f>'Додаток 1'!E44+'Додаток 2'!E45+'Додаток 3 (без ІТП)'!I40</f>
        <v>0</v>
      </c>
      <c r="J48" s="28">
        <f>'Додаток 1'!H44+'Додаток 2'!H45+'Додаток 3 (без ІТП)'!J40</f>
        <v>0</v>
      </c>
      <c r="K48" s="27">
        <f>'Додаток 1'!G44+'Додаток 2'!G45+'Додаток 3 (без ІТП)'!K40</f>
        <v>0</v>
      </c>
      <c r="L48" s="28">
        <f>'Додаток 1'!H44+'Додаток 2'!H45+'Додаток 3 (без ІТП)'!L40</f>
        <v>0</v>
      </c>
      <c r="M48" s="27">
        <f>'Додаток 1'!G44+'Додаток 2'!G45+'Додаток 3 (без ІТП)'!M40</f>
        <v>0</v>
      </c>
      <c r="N48" s="28">
        <f>'Додаток 1'!H44+'Додаток 2'!H45+'Додаток 3 (без ІТП)'!N40</f>
        <v>0</v>
      </c>
    </row>
    <row r="49" spans="1:16" s="30" customFormat="1" x14ac:dyDescent="0.3">
      <c r="A49" s="193">
        <v>6</v>
      </c>
      <c r="B49" s="26" t="s">
        <v>64</v>
      </c>
      <c r="C49" s="27">
        <f>C23+C39+C43+C47+C48</f>
        <v>1523538.2729999998</v>
      </c>
      <c r="D49" s="28">
        <f>D23+D39+D43+D47+D48</f>
        <v>2034.62</v>
      </c>
      <c r="E49" s="27">
        <f>E23+E39+E43+E47+E48</f>
        <v>1524634.1529999997</v>
      </c>
      <c r="F49" s="28">
        <f>F23+F39+F43+F47+F48</f>
        <v>2034.62</v>
      </c>
      <c r="G49" s="27">
        <f>G23+G39+G43+G47+G48</f>
        <v>484558.29699999996</v>
      </c>
      <c r="H49" s="28">
        <f>H23+H39+H43+H47+H48</f>
        <v>3175.17</v>
      </c>
      <c r="I49" s="27">
        <f>I23+I39+I43+I47+I48</f>
        <v>479686.02600000007</v>
      </c>
      <c r="J49" s="28">
        <f>J23+J39+J43+J47+J48</f>
        <v>3175.17</v>
      </c>
      <c r="K49" s="27">
        <f>K23+K39+K43+K47+K48</f>
        <v>172983.17400000003</v>
      </c>
      <c r="L49" s="28">
        <f>L23+L39+L43+L47+L48</f>
        <v>4480.58</v>
      </c>
      <c r="M49" s="27">
        <f>M23+M39+M43+M47+M48</f>
        <v>172507.57500000004</v>
      </c>
      <c r="N49" s="28">
        <f>N23+N39+N43+N47+N48</f>
        <v>4480.58</v>
      </c>
    </row>
    <row r="50" spans="1:16" s="30" customFormat="1" x14ac:dyDescent="0.3">
      <c r="A50" s="193">
        <v>7</v>
      </c>
      <c r="B50" s="26" t="s">
        <v>65</v>
      </c>
      <c r="C50" s="27">
        <v>0</v>
      </c>
      <c r="D50" s="131">
        <v>0</v>
      </c>
      <c r="E50" s="27">
        <v>0</v>
      </c>
      <c r="F50" s="131">
        <v>0</v>
      </c>
      <c r="G50" s="27">
        <v>0</v>
      </c>
      <c r="H50" s="131">
        <v>0</v>
      </c>
      <c r="I50" s="27">
        <v>0</v>
      </c>
      <c r="J50" s="131">
        <v>0</v>
      </c>
      <c r="K50" s="27">
        <v>0</v>
      </c>
      <c r="L50" s="131">
        <v>0</v>
      </c>
      <c r="M50" s="27">
        <v>0</v>
      </c>
      <c r="N50" s="131">
        <v>0</v>
      </c>
    </row>
    <row r="51" spans="1:16" s="30" customFormat="1" x14ac:dyDescent="0.3">
      <c r="A51" s="193">
        <v>8</v>
      </c>
      <c r="B51" s="26" t="s">
        <v>66</v>
      </c>
      <c r="C51" s="27">
        <f t="shared" ref="C51:N51" si="12">SUM(C52:C56)</f>
        <v>34157.728000000003</v>
      </c>
      <c r="D51" s="28">
        <f t="shared" si="12"/>
        <v>45.610000000000007</v>
      </c>
      <c r="E51" s="27">
        <f t="shared" si="12"/>
        <v>237176.24599999998</v>
      </c>
      <c r="F51" s="28">
        <f t="shared" si="12"/>
        <v>623.03</v>
      </c>
      <c r="G51" s="27">
        <f t="shared" si="12"/>
        <v>10863.797</v>
      </c>
      <c r="H51" s="28">
        <f t="shared" si="12"/>
        <v>71.180000000000007</v>
      </c>
      <c r="I51" s="27">
        <f t="shared" si="12"/>
        <v>23816.536</v>
      </c>
      <c r="J51" s="28">
        <f t="shared" si="12"/>
        <v>913.63000000000011</v>
      </c>
      <c r="K51" s="27">
        <f t="shared" si="12"/>
        <v>3878.2840000000006</v>
      </c>
      <c r="L51" s="28">
        <f t="shared" si="12"/>
        <v>100.44</v>
      </c>
      <c r="M51" s="27">
        <f t="shared" si="12"/>
        <v>16872.010000000002</v>
      </c>
      <c r="N51" s="28">
        <f t="shared" si="12"/>
        <v>1160.56</v>
      </c>
    </row>
    <row r="52" spans="1:16" x14ac:dyDescent="0.3">
      <c r="A52" s="195" t="s">
        <v>67</v>
      </c>
      <c r="B52" s="33" t="s">
        <v>68</v>
      </c>
      <c r="C52" s="37">
        <f>'Додаток 1'!C48+'Додаток 2'!C49+'Додаток 3 (без ІТП)'!C44</f>
        <v>5210.5010000000002</v>
      </c>
      <c r="D52" s="127">
        <f>'Додаток 1'!D48+'Додаток 2'!D49+'Додаток 3 (без ІТП)'!D44</f>
        <v>6.95</v>
      </c>
      <c r="E52" s="37">
        <f>'Додаток 1'!C48+'Додаток 2'!C49+'Додаток 3 (без ІТП)'!E44</f>
        <v>36179.427000000003</v>
      </c>
      <c r="F52" s="127">
        <f>'Додаток 1'!D48+'Додаток 2'!D49+'Додаток 3 (без ІТП)'!F44</f>
        <v>95.029999999999987</v>
      </c>
      <c r="G52" s="37">
        <f>'Додаток 1'!E48+'Додаток 2'!E49+'Додаток 3 (без ІТП)'!G44</f>
        <v>1657.1890000000001</v>
      </c>
      <c r="H52" s="127">
        <f>'Додаток 1'!F48+'Додаток 2'!F49+'Додаток 3 (без ІТП)'!H44</f>
        <v>10.860000000000001</v>
      </c>
      <c r="I52" s="37">
        <f>'Додаток 1'!E48+'Додаток 2'!E49+'Додаток 3 (без ІТП)'!I44</f>
        <v>3633.0309999999999</v>
      </c>
      <c r="J52" s="127">
        <f>'Додаток 1'!F48+'Додаток 2'!F49+'Додаток 3 (без ІТП)'!J44</f>
        <v>139.37</v>
      </c>
      <c r="K52" s="37">
        <f>'Додаток 1'!G48+'Додаток 2'!G49+'Додаток 3 (без ІТП)'!K44</f>
        <v>591.60299999999995</v>
      </c>
      <c r="L52" s="127">
        <f>'Додаток 1'!H48+'Додаток 2'!H49+'Додаток 3 (без ІТП)'!L44</f>
        <v>15.31</v>
      </c>
      <c r="M52" s="37">
        <f>'Додаток 1'!G48+'Додаток 2'!G49+'Додаток 3 (без ІТП)'!M44</f>
        <v>2573.6959999999999</v>
      </c>
      <c r="N52" s="127">
        <f>'Додаток 1'!H48+'Додаток 2'!H49+'Додаток 3 (без ІТП)'!N44</f>
        <v>177.02</v>
      </c>
    </row>
    <row r="53" spans="1:16" x14ac:dyDescent="0.3">
      <c r="A53" s="195" t="s">
        <v>69</v>
      </c>
      <c r="B53" s="33" t="s">
        <v>70</v>
      </c>
      <c r="C53" s="37">
        <f>'Додаток 1'!C49+'Додаток 2'!C50+'Додаток 3 (без ІТП)'!C45</f>
        <v>0</v>
      </c>
      <c r="D53" s="127">
        <f>'Додаток 1'!D49+'Додаток 2'!D50+'Додаток 3 (без ІТП)'!D45</f>
        <v>0</v>
      </c>
      <c r="E53" s="37">
        <f>'Додаток 1'!C49+'Додаток 2'!C50+'Додаток 3 (без ІТП)'!E45</f>
        <v>0</v>
      </c>
      <c r="F53" s="127">
        <f>'Додаток 1'!D49+'Додаток 2'!D50+'Додаток 3 (без ІТП)'!F45</f>
        <v>0</v>
      </c>
      <c r="G53" s="37">
        <f>'Додаток 1'!E49+'Додаток 2'!E50+'Додаток 3 (без ІТП)'!G45</f>
        <v>0</v>
      </c>
      <c r="H53" s="127">
        <f>'Додаток 1'!F49+'Додаток 2'!F50+'Додаток 3 (без ІТП)'!H45</f>
        <v>0</v>
      </c>
      <c r="I53" s="37">
        <f>'Додаток 1'!E49+'Додаток 2'!E50+'Додаток 3 (без ІТП)'!I45</f>
        <v>0</v>
      </c>
      <c r="J53" s="127">
        <f>'Додаток 1'!F49+'Додаток 2'!F50+'Додаток 3 (без ІТП)'!J45</f>
        <v>0</v>
      </c>
      <c r="K53" s="37">
        <f>'Додаток 1'!G49+'Додаток 2'!G50+'Додаток 3 (без ІТП)'!K45</f>
        <v>0</v>
      </c>
      <c r="L53" s="127">
        <f>'Додаток 1'!H49+'Додаток 2'!H50+'Додаток 3 (без ІТП)'!L45</f>
        <v>0</v>
      </c>
      <c r="M53" s="37">
        <f>'Додаток 1'!G49+'Додаток 2'!G50+'Додаток 3 (без ІТП)'!M45</f>
        <v>0</v>
      </c>
      <c r="N53" s="127">
        <f>'Додаток 1'!H49+'Додаток 2'!H50+'Додаток 3 (без ІТП)'!N45</f>
        <v>0</v>
      </c>
    </row>
    <row r="54" spans="1:16" x14ac:dyDescent="0.3">
      <c r="A54" s="195" t="s">
        <v>101</v>
      </c>
      <c r="B54" s="33" t="s">
        <v>71</v>
      </c>
      <c r="C54" s="37">
        <f>'Додаток 1'!C50+'Додаток 2'!C51+'Додаток 3 (без ІТП)'!C46</f>
        <v>0</v>
      </c>
      <c r="D54" s="127">
        <f>'Додаток 1'!D50+'Додаток 2'!D51+'Додаток 3 (без ІТП)'!D46</f>
        <v>0</v>
      </c>
      <c r="E54" s="37">
        <f>'Додаток 1'!C50+'Додаток 2'!C51+'Додаток 3 (без ІТП)'!E46</f>
        <v>0</v>
      </c>
      <c r="F54" s="127">
        <f>'Додаток 1'!D50+'Додаток 2'!D51+'Додаток 3 (без ІТП)'!F46</f>
        <v>0</v>
      </c>
      <c r="G54" s="37">
        <f>'Додаток 1'!E50+'Додаток 2'!E51+'Додаток 3 (без ІТП)'!G46</f>
        <v>0</v>
      </c>
      <c r="H54" s="127">
        <f>'Додаток 1'!F50+'Додаток 2'!F51+'Додаток 3 (без ІТП)'!H46</f>
        <v>0</v>
      </c>
      <c r="I54" s="37">
        <f>'Додаток 1'!E50+'Додаток 2'!E51+'Додаток 3 (без ІТП)'!I46</f>
        <v>0</v>
      </c>
      <c r="J54" s="127">
        <f>'Додаток 1'!F50+'Додаток 2'!F51+'Додаток 3 (без ІТП)'!J46</f>
        <v>0</v>
      </c>
      <c r="K54" s="37">
        <f>'Додаток 1'!G50+'Додаток 2'!G51+'Додаток 3 (без ІТП)'!K46</f>
        <v>0</v>
      </c>
      <c r="L54" s="127">
        <f>'Додаток 1'!H50+'Додаток 2'!H51+'Додаток 3 (без ІТП)'!L46</f>
        <v>0</v>
      </c>
      <c r="M54" s="37">
        <f>'Додаток 1'!G50+'Додаток 2'!G51+'Додаток 3 (без ІТП)'!M46</f>
        <v>0</v>
      </c>
      <c r="N54" s="127">
        <f>'Додаток 1'!H50+'Додаток 2'!H51+'Додаток 3 (без ІТП)'!N46</f>
        <v>0</v>
      </c>
    </row>
    <row r="55" spans="1:16" ht="23.25" customHeight="1" x14ac:dyDescent="0.3">
      <c r="A55" s="195" t="s">
        <v>72</v>
      </c>
      <c r="B55" s="33" t="s">
        <v>73</v>
      </c>
      <c r="C55" s="37">
        <f>'Додаток 1'!C51+'Додаток 2'!C52+'Додаток 3 (без ІТП)'!C47</f>
        <v>0</v>
      </c>
      <c r="D55" s="127">
        <f>'Додаток 1'!D51+'Додаток 2'!D52+'Додаток 3 (без ІТП)'!D47</f>
        <v>0</v>
      </c>
      <c r="E55" s="37">
        <f>'Додаток 1'!C51+'Додаток 2'!C52+'Додаток 3 (без ІТП)'!E47</f>
        <v>172028.77</v>
      </c>
      <c r="F55" s="127">
        <f>'Додаток 1'!D51+'Додаток 2'!D52+'Додаток 3 (без ІТП)'!F47</f>
        <v>489.34000000000003</v>
      </c>
      <c r="G55" s="37">
        <f>'Додаток 1'!E51+'Додаток 2'!E52+'Додаток 3 (без ІТП)'!G47</f>
        <v>0</v>
      </c>
      <c r="H55" s="127">
        <f>'Додаток 1'!F51+'Додаток 2'!F52+'Додаток 3 (без ІТП)'!H47</f>
        <v>0</v>
      </c>
      <c r="I55" s="37">
        <f>'Додаток 1'!E51+'Додаток 2'!E52+'Додаток 3 (без ІТП)'!I47</f>
        <v>11069.47</v>
      </c>
      <c r="J55" s="127">
        <f>'Додаток 1'!F51+'Додаток 2'!F52+'Додаток 3 (без ІТП)'!J47</f>
        <v>713.94</v>
      </c>
      <c r="K55" s="37">
        <f>'Додаток 1'!G51+'Додаток 2'!G52+'Додаток 3 (без ІТП)'!K47</f>
        <v>0</v>
      </c>
      <c r="L55" s="127">
        <f>'Додаток 1'!H51+'Додаток 2'!H52+'Додаток 3 (без ІТП)'!L47</f>
        <v>0</v>
      </c>
      <c r="M55" s="37">
        <f>'Додаток 1'!G51+'Додаток 2'!G52+'Додаток 3 (без ІТП)'!M47</f>
        <v>11020.67</v>
      </c>
      <c r="N55" s="127">
        <f>'Додаток 1'!H51+'Додаток 2'!H52+'Додаток 3 (без ІТП)'!N47</f>
        <v>898.41</v>
      </c>
    </row>
    <row r="56" spans="1:16" ht="21" customHeight="1" x14ac:dyDescent="0.3">
      <c r="A56" s="133" t="s">
        <v>74</v>
      </c>
      <c r="B56" s="134" t="s">
        <v>75</v>
      </c>
      <c r="C56" s="135">
        <f>'Додаток 1'!C52+'Додаток 2'!C53+'Додаток 3 (без ІТП)'!C48</f>
        <v>28947.226999999999</v>
      </c>
      <c r="D56" s="136">
        <f>'Додаток 1'!D52+'Додаток 2'!D53+'Додаток 3 (без ІТП)'!D48</f>
        <v>38.660000000000004</v>
      </c>
      <c r="E56" s="135">
        <f>'Додаток 1'!C52+'Додаток 2'!C53+'Додаток 3 (без ІТП)'!E48</f>
        <v>28968.048999999999</v>
      </c>
      <c r="F56" s="136">
        <f>'Додаток 1'!D52+'Додаток 2'!D53+'Додаток 3 (без ІТП)'!F48</f>
        <v>38.660000000000004</v>
      </c>
      <c r="G56" s="37">
        <f>'Додаток 1'!E52+'Додаток 2'!E53+'Додаток 3 (без ІТП)'!G48</f>
        <v>9206.6080000000002</v>
      </c>
      <c r="H56" s="127">
        <f>'Додаток 1'!F52+'Додаток 2'!F53+'Додаток 3 (без ІТП)'!H48</f>
        <v>60.32</v>
      </c>
      <c r="I56" s="37">
        <f>'Додаток 1'!E52+'Додаток 2'!E53+'Додаток 3 (без ІТП)'!I48</f>
        <v>9114.0349999999999</v>
      </c>
      <c r="J56" s="127">
        <f>'Додаток 1'!F52+'Додаток 2'!F53+'Додаток 3 (без ІТП)'!J48</f>
        <v>60.32</v>
      </c>
      <c r="K56" s="135">
        <f>'Додаток 1'!G52+'Додаток 2'!G53+'Додаток 3 (без ІТП)'!K48</f>
        <v>3286.6810000000005</v>
      </c>
      <c r="L56" s="136">
        <f>'Додаток 1'!H52+'Додаток 2'!H53+'Додаток 3 (без ІТП)'!L48</f>
        <v>85.13</v>
      </c>
      <c r="M56" s="135">
        <f>'Додаток 1'!G52+'Додаток 2'!G53+'Додаток 3 (без ІТП)'!M48</f>
        <v>3277.6440000000002</v>
      </c>
      <c r="N56" s="137">
        <f>'Додаток 1'!H52+'Додаток 2'!H53+'Додаток 3 (без ІТП)'!N48</f>
        <v>85.13</v>
      </c>
    </row>
    <row r="57" spans="1:16" s="30" customFormat="1" ht="27" customHeight="1" x14ac:dyDescent="0.3">
      <c r="A57" s="138">
        <v>9</v>
      </c>
      <c r="B57" s="139" t="s">
        <v>114</v>
      </c>
      <c r="C57" s="140">
        <f t="shared" ref="C57:N57" si="13">C49+C50+C51</f>
        <v>1557696.0009999997</v>
      </c>
      <c r="D57" s="141">
        <f t="shared" si="13"/>
        <v>2080.23</v>
      </c>
      <c r="E57" s="140">
        <f t="shared" si="13"/>
        <v>1761810.3989999997</v>
      </c>
      <c r="F57" s="141">
        <f t="shared" si="13"/>
        <v>2657.6499999999996</v>
      </c>
      <c r="G57" s="140">
        <f t="shared" si="13"/>
        <v>495422.09399999998</v>
      </c>
      <c r="H57" s="141">
        <f t="shared" si="13"/>
        <v>3246.35</v>
      </c>
      <c r="I57" s="140">
        <f t="shared" si="13"/>
        <v>503502.56200000009</v>
      </c>
      <c r="J57" s="141">
        <f t="shared" si="13"/>
        <v>4088.8</v>
      </c>
      <c r="K57" s="140">
        <f t="shared" si="13"/>
        <v>176861.45800000004</v>
      </c>
      <c r="L57" s="141">
        <f t="shared" si="13"/>
        <v>4581.0199999999995</v>
      </c>
      <c r="M57" s="140">
        <f t="shared" si="13"/>
        <v>189379.58500000005</v>
      </c>
      <c r="N57" s="142">
        <f t="shared" si="13"/>
        <v>5641.1399999999994</v>
      </c>
      <c r="P57" s="143"/>
    </row>
    <row r="58" spans="1:16" x14ac:dyDescent="0.3">
      <c r="A58" s="52"/>
    </row>
    <row r="59" spans="1:16" s="87" customFormat="1" ht="15.75" customHeight="1" x14ac:dyDescent="0.3">
      <c r="A59" s="211"/>
      <c r="B59" s="211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  <row r="60" spans="1:16" s="87" customFormat="1" ht="93" customHeight="1" x14ac:dyDescent="0.3">
      <c r="A60" s="217" t="s">
        <v>78</v>
      </c>
      <c r="B60" s="217"/>
      <c r="C60" s="217"/>
      <c r="D60" s="118"/>
      <c r="E60" s="118"/>
      <c r="F60" s="118"/>
      <c r="G60" s="118"/>
      <c r="H60" s="118"/>
      <c r="I60" s="218" t="s">
        <v>79</v>
      </c>
      <c r="J60" s="218"/>
      <c r="K60" s="218"/>
      <c r="L60" s="218"/>
      <c r="M60" s="86"/>
      <c r="N60" s="118"/>
    </row>
    <row r="66" spans="1:12" s="3" customForma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s="3" customForma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s="3" customForma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s="3" customForma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s="3" customForma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s="3" customForma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s="3" customForma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s="3" customForma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s="3" customForma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s="3" customForma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s="3" customForma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s="3" customForma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s="3" customForma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s="3" customForma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s="3" customForma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s="3" customForma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3" customForma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s="3" customForma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3" customForma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3" customForma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s="3" customForma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s="3" customForma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s="3" customForma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s="3" customForma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s="3" customForma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s="3" customForma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s="3" customForma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s="3" customForma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s="3" customForma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s="3" customForma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s="3" customForma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s="3" customForma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s="3" customForma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s="3" customForma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s="3" customForma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3" customForma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3" customForma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3" customForma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3" customForma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3" customForma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3" customForma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3" customForma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3" customForma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3" customForma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3" customForma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3" customForma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3" customForma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3" customForma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3" customForma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3" customForma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3" customForma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3" customForma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3" customForma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3" customForma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3" customForma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3" customForma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3" customForma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3" customForma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3" customForma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3" customForma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3" customForma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3" customForma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3" customForma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3" customForma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3" customForma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3" customForma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3" customForma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3" customForma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3" customForma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3" customForma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3" customForma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3" customForma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3" customForma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3" customForma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3" customForma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3" customForma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3" customForma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3" customForma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3" customForma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3" customForma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3" customForma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3" customForma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3" customForma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3" customForma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3" customForma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3" customForma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3" customForma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3" customForma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3" customForma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3" customForma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3" customForma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3" customForma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3" customForma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3" customForma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3" customForma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3" customForma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3" customForma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3" customForma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3" customForma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3" customForma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3" customForma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3" customForma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3" customForma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3" customForma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s="3" customForma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s="3" customForma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s="3" customForma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3" customForma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3" customForma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3" customForma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3" customForma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3" customForma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3" customForma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3" customForma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3" customForma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s="3" customForma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s="3" customForma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3" customForma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3" customForma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3" customForma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3" customForma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3" customForma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3" customForma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3" customForma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3" customForma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3" customForma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s="3" customForma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3" customForma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3" customForma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3" customForma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3" customForma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</sheetData>
  <mergeCells count="22">
    <mergeCell ref="B17:N17"/>
    <mergeCell ref="B22:N22"/>
    <mergeCell ref="A59:B59"/>
    <mergeCell ref="A60:C60"/>
    <mergeCell ref="I60:L60"/>
    <mergeCell ref="A10:N10"/>
    <mergeCell ref="A11:N11"/>
    <mergeCell ref="A13:A15"/>
    <mergeCell ref="B13:B15"/>
    <mergeCell ref="C13:D13"/>
    <mergeCell ref="E13:F13"/>
    <mergeCell ref="G13:H13"/>
    <mergeCell ref="I13:J13"/>
    <mergeCell ref="K13:L13"/>
    <mergeCell ref="M13:N13"/>
    <mergeCell ref="L2:N2"/>
    <mergeCell ref="L3:N3"/>
    <mergeCell ref="L4:N4"/>
    <mergeCell ref="L7:N7"/>
    <mergeCell ref="A9:N9"/>
    <mergeCell ref="L5:N5"/>
    <mergeCell ref="L6:N6"/>
  </mergeCells>
  <printOptions horizontalCentered="1"/>
  <pageMargins left="4.807692307692308E-3" right="0.78740157480314965" top="1.1811023622047245" bottom="0.39370078740157483" header="0.19685039370078741" footer="0.19685039370078741"/>
  <pageSetup paperSize="9" scale="51" firstPageNumber="0" fitToHeight="2" orientation="landscape" horizontalDpi="300" verticalDpi="300" r:id="rId1"/>
  <headerFooter differentFirst="1">
    <oddHeader>&amp;C
&amp;"Times New Roman,Обычный"&amp;14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198"/>
  <sheetViews>
    <sheetView view="pageBreakPreview" topLeftCell="A28" zoomScaleNormal="110" zoomScaleSheetLayoutView="100" zoomScalePageLayoutView="65" workbookViewId="0">
      <selection activeCell="A37" sqref="A37:XFD38"/>
    </sheetView>
  </sheetViews>
  <sheetFormatPr defaultColWidth="8.5703125" defaultRowHeight="18.75" x14ac:dyDescent="0.3"/>
  <cols>
    <col min="1" max="1" width="7" style="1" customWidth="1"/>
    <col min="2" max="2" width="59.42578125" style="1" customWidth="1"/>
    <col min="3" max="3" width="23.85546875" style="1" customWidth="1"/>
    <col min="4" max="4" width="21.42578125" style="1" customWidth="1"/>
    <col min="5" max="5" width="25.85546875" style="1" customWidth="1"/>
    <col min="6" max="6" width="21.28515625" style="1" customWidth="1"/>
    <col min="7" max="7" width="24.140625" style="1" customWidth="1"/>
    <col min="8" max="8" width="28.140625" style="1" customWidth="1"/>
    <col min="9" max="9" width="16.5703125" style="1" customWidth="1"/>
    <col min="10" max="10" width="16.140625" style="1" customWidth="1"/>
    <col min="11" max="1025" width="8.5703125" style="1"/>
    <col min="1026" max="16384" width="8.5703125" style="4"/>
  </cols>
  <sheetData>
    <row r="1" spans="1:1025" x14ac:dyDescent="0.3">
      <c r="G1" s="53" t="s">
        <v>115</v>
      </c>
      <c r="H1" s="144"/>
      <c r="I1" s="144"/>
    </row>
    <row r="2" spans="1:1025" x14ac:dyDescent="0.3">
      <c r="G2" s="211" t="s">
        <v>1</v>
      </c>
      <c r="H2" s="211"/>
      <c r="I2" s="211"/>
    </row>
    <row r="3" spans="1:1025" x14ac:dyDescent="0.3">
      <c r="G3" s="211" t="s">
        <v>103</v>
      </c>
      <c r="H3" s="211"/>
      <c r="I3" s="211"/>
    </row>
    <row r="4" spans="1:1025" x14ac:dyDescent="0.3">
      <c r="G4" s="211" t="s">
        <v>141</v>
      </c>
      <c r="H4" s="211"/>
      <c r="I4" s="211"/>
    </row>
    <row r="5" spans="1:1025" x14ac:dyDescent="0.3">
      <c r="G5" s="211" t="s">
        <v>4</v>
      </c>
      <c r="H5" s="211"/>
      <c r="I5" s="211"/>
    </row>
    <row r="6" spans="1:1025" x14ac:dyDescent="0.3">
      <c r="G6" s="220" t="s">
        <v>172</v>
      </c>
      <c r="H6" s="220"/>
      <c r="I6" s="220"/>
    </row>
    <row r="7" spans="1:1025" ht="73.5" customHeight="1" x14ac:dyDescent="0.3">
      <c r="G7" s="211" t="s">
        <v>171</v>
      </c>
      <c r="H7" s="211"/>
      <c r="I7" s="201"/>
    </row>
    <row r="8" spans="1:1025" x14ac:dyDescent="0.3">
      <c r="G8" s="221" t="s">
        <v>104</v>
      </c>
      <c r="H8" s="221"/>
    </row>
    <row r="9" spans="1:1025" x14ac:dyDescent="0.3">
      <c r="B9" s="63"/>
      <c r="C9" s="63"/>
      <c r="D9" s="63"/>
      <c r="E9" s="63"/>
      <c r="F9" s="63"/>
      <c r="G9" s="5"/>
    </row>
    <row r="10" spans="1:1025" x14ac:dyDescent="0.3">
      <c r="A10" s="203" t="s">
        <v>6</v>
      </c>
      <c r="B10" s="203"/>
      <c r="C10" s="203"/>
      <c r="D10" s="203"/>
      <c r="E10" s="203"/>
      <c r="F10" s="203"/>
      <c r="G10" s="203"/>
      <c r="H10" s="203"/>
    </row>
    <row r="11" spans="1:1025" ht="29.25" customHeight="1" x14ac:dyDescent="0.3">
      <c r="A11" s="203" t="s">
        <v>116</v>
      </c>
      <c r="B11" s="203"/>
      <c r="C11" s="203"/>
      <c r="D11" s="203"/>
      <c r="E11" s="203"/>
      <c r="F11" s="203"/>
      <c r="G11" s="203"/>
      <c r="H11" s="203"/>
    </row>
    <row r="12" spans="1:1025" ht="18" customHeight="1" x14ac:dyDescent="0.3">
      <c r="A12" s="203" t="s">
        <v>8</v>
      </c>
      <c r="B12" s="203"/>
      <c r="C12" s="203"/>
      <c r="D12" s="203"/>
      <c r="E12" s="203"/>
      <c r="F12" s="203"/>
      <c r="G12" s="203"/>
      <c r="H12" s="203"/>
    </row>
    <row r="13" spans="1:1025" ht="18.75" customHeight="1" x14ac:dyDescent="0.3">
      <c r="H13" s="7" t="s">
        <v>9</v>
      </c>
    </row>
    <row r="14" spans="1:1025" s="88" customFormat="1" ht="103.5" customHeight="1" x14ac:dyDescent="0.3">
      <c r="A14" s="212" t="s">
        <v>10</v>
      </c>
      <c r="B14" s="213" t="s">
        <v>11</v>
      </c>
      <c r="C14" s="225" t="s">
        <v>160</v>
      </c>
      <c r="D14" s="213"/>
      <c r="E14" s="222" t="s">
        <v>161</v>
      </c>
      <c r="F14" s="219"/>
      <c r="G14" s="222" t="s">
        <v>162</v>
      </c>
      <c r="H14" s="21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</row>
    <row r="15" spans="1:1025" ht="25.5" customHeight="1" x14ac:dyDescent="0.3">
      <c r="A15" s="212"/>
      <c r="B15" s="213"/>
      <c r="C15" s="9" t="s">
        <v>14</v>
      </c>
      <c r="D15" s="8" t="s">
        <v>15</v>
      </c>
      <c r="E15" s="8" t="s">
        <v>14</v>
      </c>
      <c r="F15" s="9" t="s">
        <v>15</v>
      </c>
      <c r="G15" s="8" t="s">
        <v>14</v>
      </c>
      <c r="H15" s="10" t="s">
        <v>15</v>
      </c>
    </row>
    <row r="16" spans="1:1025" ht="17.25" customHeight="1" x14ac:dyDescent="0.3">
      <c r="A16" s="212"/>
      <c r="B16" s="213"/>
      <c r="C16" s="11" t="s">
        <v>16</v>
      </c>
      <c r="D16" s="12" t="s">
        <v>17</v>
      </c>
      <c r="E16" s="11" t="s">
        <v>16</v>
      </c>
      <c r="F16" s="13" t="s">
        <v>17</v>
      </c>
      <c r="G16" s="11" t="s">
        <v>16</v>
      </c>
      <c r="H16" s="14" t="s">
        <v>17</v>
      </c>
    </row>
    <row r="17" spans="1:10" x14ac:dyDescent="0.3">
      <c r="A17" s="15">
        <v>1</v>
      </c>
      <c r="B17" s="16">
        <v>2</v>
      </c>
      <c r="C17" s="16">
        <v>3</v>
      </c>
      <c r="D17" s="16">
        <v>4</v>
      </c>
      <c r="E17" s="11">
        <v>5</v>
      </c>
      <c r="F17" s="18">
        <v>6</v>
      </c>
      <c r="G17" s="11">
        <v>7</v>
      </c>
      <c r="H17" s="19">
        <v>8</v>
      </c>
    </row>
    <row r="18" spans="1:10" ht="19.5" customHeight="1" x14ac:dyDescent="0.3">
      <c r="A18" s="20" t="s">
        <v>18</v>
      </c>
      <c r="B18" s="209" t="s">
        <v>108</v>
      </c>
      <c r="C18" s="209"/>
      <c r="D18" s="209"/>
      <c r="E18" s="209"/>
      <c r="F18" s="209"/>
      <c r="G18" s="209"/>
      <c r="H18" s="209"/>
    </row>
    <row r="19" spans="1:10" x14ac:dyDescent="0.3">
      <c r="A19" s="20" t="s">
        <v>155</v>
      </c>
      <c r="B19" s="21" t="s">
        <v>109</v>
      </c>
      <c r="C19" s="11" t="s">
        <v>93</v>
      </c>
      <c r="D19" s="122">
        <f>SUM(D20:D22)</f>
        <v>2183.67</v>
      </c>
      <c r="E19" s="11" t="s">
        <v>93</v>
      </c>
      <c r="F19" s="122">
        <f>SUM(F20:F22)</f>
        <v>3349.79</v>
      </c>
      <c r="G19" s="11" t="s">
        <v>93</v>
      </c>
      <c r="H19" s="126">
        <f>SUM(H20:H22)</f>
        <v>4684.46</v>
      </c>
    </row>
    <row r="20" spans="1:10" x14ac:dyDescent="0.3">
      <c r="A20" s="20" t="s">
        <v>110</v>
      </c>
      <c r="B20" s="21" t="s">
        <v>19</v>
      </c>
      <c r="C20" s="11" t="s">
        <v>93</v>
      </c>
      <c r="D20" s="123">
        <f>'Додаток 1'!D17</f>
        <v>1530.85</v>
      </c>
      <c r="E20" s="11" t="s">
        <v>93</v>
      </c>
      <c r="F20" s="124">
        <f>'Додаток 1'!F17</f>
        <v>2609.33</v>
      </c>
      <c r="G20" s="11" t="s">
        <v>93</v>
      </c>
      <c r="H20" s="152">
        <f>'Додаток 1'!H17</f>
        <v>3777.14</v>
      </c>
    </row>
    <row r="21" spans="1:10" x14ac:dyDescent="0.3">
      <c r="A21" s="20" t="s">
        <v>111</v>
      </c>
      <c r="B21" s="21" t="s">
        <v>82</v>
      </c>
      <c r="C21" s="11" t="s">
        <v>93</v>
      </c>
      <c r="D21" s="124">
        <f>'Додаток 2'!D18</f>
        <v>503.47</v>
      </c>
      <c r="E21" s="11" t="s">
        <v>93</v>
      </c>
      <c r="F21" s="124">
        <f>'Додаток 2'!F18</f>
        <v>591.11</v>
      </c>
      <c r="G21" s="11" t="s">
        <v>93</v>
      </c>
      <c r="H21" s="152">
        <f>'Додаток 2'!H18</f>
        <v>757.97</v>
      </c>
    </row>
    <row r="22" spans="1:10" x14ac:dyDescent="0.3">
      <c r="A22" s="20" t="s">
        <v>112</v>
      </c>
      <c r="B22" s="21" t="s">
        <v>97</v>
      </c>
      <c r="C22" s="11" t="s">
        <v>93</v>
      </c>
      <c r="D22" s="123">
        <f>'Додаток 4 (по ІТП) '!D18</f>
        <v>149.35000000000002</v>
      </c>
      <c r="E22" s="11" t="s">
        <v>93</v>
      </c>
      <c r="F22" s="123">
        <f>'Додаток 4 (по ІТП) '!F18</f>
        <v>149.35000000000002</v>
      </c>
      <c r="G22" s="11" t="s">
        <v>93</v>
      </c>
      <c r="H22" s="153">
        <f>'Додаток 4 (по ІТП) '!H18</f>
        <v>149.35000000000002</v>
      </c>
    </row>
    <row r="23" spans="1:10" ht="22.5" customHeight="1" x14ac:dyDescent="0.3">
      <c r="A23" s="20" t="s">
        <v>150</v>
      </c>
      <c r="B23" s="209" t="s">
        <v>113</v>
      </c>
      <c r="C23" s="209"/>
      <c r="D23" s="209"/>
      <c r="E23" s="209"/>
      <c r="F23" s="209"/>
      <c r="G23" s="209"/>
      <c r="H23" s="209"/>
    </row>
    <row r="24" spans="1:10" s="30" customFormat="1" x14ac:dyDescent="0.3">
      <c r="A24" s="193">
        <v>1</v>
      </c>
      <c r="B24" s="26" t="s">
        <v>22</v>
      </c>
      <c r="C24" s="27">
        <f t="shared" ref="C24:H24" si="0">C25+C31+C32+C36</f>
        <v>1456858.3039999998</v>
      </c>
      <c r="D24" s="28">
        <f t="shared" si="0"/>
        <v>2021.7800000000002</v>
      </c>
      <c r="E24" s="27">
        <f t="shared" si="0"/>
        <v>468272.42200000002</v>
      </c>
      <c r="F24" s="28">
        <f t="shared" si="0"/>
        <v>3161.1</v>
      </c>
      <c r="G24" s="27">
        <f t="shared" si="0"/>
        <v>169256.37100000001</v>
      </c>
      <c r="H24" s="28">
        <f t="shared" si="0"/>
        <v>4466.9800000000005</v>
      </c>
    </row>
    <row r="25" spans="1:10" s="30" customFormat="1" x14ac:dyDescent="0.3">
      <c r="A25" s="194" t="s">
        <v>23</v>
      </c>
      <c r="B25" s="26" t="s">
        <v>24</v>
      </c>
      <c r="C25" s="27">
        <f t="shared" ref="C25:H25" si="1">SUM(C26:C30)</f>
        <v>1077939.1149999998</v>
      </c>
      <c r="D25" s="28">
        <f t="shared" si="1"/>
        <v>1441.4900000000002</v>
      </c>
      <c r="E25" s="27">
        <f t="shared" si="1"/>
        <v>391197.87700000004</v>
      </c>
      <c r="F25" s="28">
        <f t="shared" si="1"/>
        <v>2573</v>
      </c>
      <c r="G25" s="27">
        <f t="shared" si="1"/>
        <v>149903.08300000001</v>
      </c>
      <c r="H25" s="28">
        <f t="shared" si="1"/>
        <v>3881.92</v>
      </c>
    </row>
    <row r="26" spans="1:10" x14ac:dyDescent="0.3">
      <c r="A26" s="195" t="s">
        <v>25</v>
      </c>
      <c r="B26" s="33" t="s">
        <v>26</v>
      </c>
      <c r="C26" s="37">
        <f>'Додаток 1'!C21</f>
        <v>798614.04099999997</v>
      </c>
      <c r="D26" s="127">
        <f>'Додаток 1'!D21</f>
        <v>1021.67</v>
      </c>
      <c r="E26" s="37">
        <f>'Додаток 1'!E21</f>
        <v>322329.28100000002</v>
      </c>
      <c r="F26" s="127">
        <f>'Додаток 1'!F21</f>
        <v>2066.62</v>
      </c>
      <c r="G26" s="37">
        <f>'Додаток 1'!G21</f>
        <v>126867.33100000001</v>
      </c>
      <c r="H26" s="127">
        <f>'Додаток 1'!H21</f>
        <v>3212.66</v>
      </c>
      <c r="J26" s="30"/>
    </row>
    <row r="27" spans="1:10" x14ac:dyDescent="0.3">
      <c r="A27" s="195" t="s">
        <v>27</v>
      </c>
      <c r="B27" s="33" t="s">
        <v>28</v>
      </c>
      <c r="C27" s="37">
        <f>'Додаток 1'!C22+'Додаток 2'!C22+'Додаток 4 (по ІТП) '!C21</f>
        <v>100736.734</v>
      </c>
      <c r="D27" s="127">
        <f>'Додаток 1'!D22+'Додаток 2'!D22+'Додаток 4 (по ІТП) '!D21</f>
        <v>162.01999999999998</v>
      </c>
      <c r="E27" s="37">
        <f>'Додаток 1'!E22+'Додаток 2'!E22+'Додаток 4 (по ІТП) '!E21</f>
        <v>20493.722000000002</v>
      </c>
      <c r="F27" s="127">
        <f>'Додаток 1'!F22+'Додаток 2'!F22+'Додаток 4 (по ІТП) '!F21</f>
        <v>162.55000000000001</v>
      </c>
      <c r="G27" s="37">
        <f>'Додаток 1'!G22+'Додаток 2'!G22+'Додаток 4 (по ІТП) '!G21</f>
        <v>5146.1500000000005</v>
      </c>
      <c r="H27" s="127">
        <f>'Додаток 1'!H22+'Додаток 2'!H22+'Додаток 4 (по ІТП) '!H21</f>
        <v>162.35</v>
      </c>
      <c r="J27" s="30"/>
    </row>
    <row r="28" spans="1:10" x14ac:dyDescent="0.3">
      <c r="A28" s="195" t="s">
        <v>29</v>
      </c>
      <c r="B28" s="33" t="s">
        <v>30</v>
      </c>
      <c r="C28" s="37">
        <v>0</v>
      </c>
      <c r="D28" s="129">
        <v>0</v>
      </c>
      <c r="E28" s="37">
        <v>0</v>
      </c>
      <c r="F28" s="129">
        <v>0</v>
      </c>
      <c r="G28" s="37">
        <v>0</v>
      </c>
      <c r="H28" s="129">
        <v>0</v>
      </c>
      <c r="J28" s="30"/>
    </row>
    <row r="29" spans="1:10" ht="37.5" x14ac:dyDescent="0.3">
      <c r="A29" s="195" t="s">
        <v>31</v>
      </c>
      <c r="B29" s="33" t="s">
        <v>32</v>
      </c>
      <c r="C29" s="37">
        <f>'Додаток 1'!C24+'Додаток 2'!C24</f>
        <v>8061.5190000000002</v>
      </c>
      <c r="D29" s="127">
        <f>'Додаток 1'!D24+'Додаток 2'!D24</f>
        <v>11.129999999999999</v>
      </c>
      <c r="E29" s="37">
        <f>'Додаток 1'!E24+'Додаток 2'!E24</f>
        <v>1641.973</v>
      </c>
      <c r="F29" s="127">
        <f>'Додаток 1'!F24+'Додаток 2'!F24</f>
        <v>11.219999999999999</v>
      </c>
      <c r="G29" s="37">
        <f>'Додаток 1'!G24+'Додаток 2'!G24</f>
        <v>412.44</v>
      </c>
      <c r="H29" s="127">
        <f>'Додаток 1'!H24+'Додаток 2'!H24</f>
        <v>11.19</v>
      </c>
      <c r="J29" s="30"/>
    </row>
    <row r="30" spans="1:10" ht="37.5" x14ac:dyDescent="0.3">
      <c r="A30" s="195" t="s">
        <v>33</v>
      </c>
      <c r="B30" s="33" t="s">
        <v>34</v>
      </c>
      <c r="C30" s="37">
        <f>'Додаток 1'!C25+'Додаток 2'!C25</f>
        <v>170526.821</v>
      </c>
      <c r="D30" s="127">
        <f>'Додаток 1'!D25+'Додаток 2'!D25</f>
        <v>246.67</v>
      </c>
      <c r="E30" s="37">
        <f>'Додаток 1'!E25+'Додаток 2'!E25</f>
        <v>46732.900999999998</v>
      </c>
      <c r="F30" s="127">
        <f>'Додаток 1'!F25+'Додаток 2'!F25</f>
        <v>332.61</v>
      </c>
      <c r="G30" s="37">
        <f>'Додаток 1'!G25+'Додаток 2'!G25</f>
        <v>17477.162</v>
      </c>
      <c r="H30" s="127">
        <f>'Додаток 1'!H25+'Додаток 2'!H25</f>
        <v>495.72</v>
      </c>
      <c r="J30" s="30"/>
    </row>
    <row r="31" spans="1:10" s="30" customFormat="1" x14ac:dyDescent="0.3">
      <c r="A31" s="194" t="s">
        <v>35</v>
      </c>
      <c r="B31" s="26" t="s">
        <v>36</v>
      </c>
      <c r="C31" s="27">
        <f>'Додаток 1'!C26+'Додаток 2'!C27+'Додаток 4 (по ІТП) '!C22</f>
        <v>206902.90100000001</v>
      </c>
      <c r="D31" s="28">
        <f>'Додаток 1'!D26+'Додаток 2'!D27+'Додаток 4 (по ІТП) '!D22</f>
        <v>320.97000000000003</v>
      </c>
      <c r="E31" s="27">
        <f>'Додаток 1'!E26+'Додаток 2'!E27+'Додаток 4 (по ІТП) '!E22</f>
        <v>42081.635000000002</v>
      </c>
      <c r="F31" s="28">
        <f>'Додаток 1'!F26+'Додаток 2'!F27+'Додаток 4 (по ІТП) '!F22</f>
        <v>325.04999999999995</v>
      </c>
      <c r="G31" s="27">
        <f>'Додаток 1'!G26+'Додаток 2'!G27+'Додаток 4 (по ІТП) '!G22</f>
        <v>10566.387000000001</v>
      </c>
      <c r="H31" s="28">
        <f>'Додаток 1'!H26+'Додаток 2'!H27+'Додаток 4 (по ІТП) '!H22</f>
        <v>323.46000000000004</v>
      </c>
    </row>
    <row r="32" spans="1:10" s="30" customFormat="1" x14ac:dyDescent="0.3">
      <c r="A32" s="194" t="s">
        <v>37</v>
      </c>
      <c r="B32" s="26" t="s">
        <v>38</v>
      </c>
      <c r="C32" s="27">
        <f t="shared" ref="C32:H32" si="2">SUM(C33:C35)</f>
        <v>63929.55</v>
      </c>
      <c r="D32" s="28">
        <f t="shared" si="2"/>
        <v>108.68</v>
      </c>
      <c r="E32" s="27">
        <f t="shared" si="2"/>
        <v>12990.599</v>
      </c>
      <c r="F32" s="28">
        <f t="shared" si="2"/>
        <v>109.91</v>
      </c>
      <c r="G32" s="27">
        <f t="shared" si="2"/>
        <v>3261.07</v>
      </c>
      <c r="H32" s="28">
        <f t="shared" si="2"/>
        <v>109.42</v>
      </c>
      <c r="J32" s="76"/>
    </row>
    <row r="33" spans="1:10" x14ac:dyDescent="0.3">
      <c r="A33" s="195" t="s">
        <v>39</v>
      </c>
      <c r="B33" s="33" t="s">
        <v>40</v>
      </c>
      <c r="C33" s="37">
        <f>'Додаток 1'!C28+'Додаток 2'!C29+'Додаток 4 (по ІТП) '!C24</f>
        <v>45518.639000000003</v>
      </c>
      <c r="D33" s="127">
        <f>'Додаток 1'!D28+'Додаток 2'!D29+'Додаток 4 (по ІТП) '!D24</f>
        <v>70.62</v>
      </c>
      <c r="E33" s="37">
        <f>'Додаток 1'!E28+'Додаток 2'!E29+'Додаток 4 (по ІТП) '!E24</f>
        <v>9257.9600000000009</v>
      </c>
      <c r="F33" s="127">
        <f>'Додаток 1'!F28+'Додаток 2'!F29+'Додаток 4 (по ІТП) '!F24</f>
        <v>71.52</v>
      </c>
      <c r="G33" s="37">
        <f>'Додаток 1'!G28+'Додаток 2'!G29+'Додаток 4 (по ІТП) '!G24</f>
        <v>2324.6040000000003</v>
      </c>
      <c r="H33" s="127">
        <f>'Додаток 1'!H28+'Додаток 2'!H29+'Додаток 4 (по ІТП) '!H24</f>
        <v>71.17</v>
      </c>
      <c r="J33" s="30"/>
    </row>
    <row r="34" spans="1:10" x14ac:dyDescent="0.3">
      <c r="A34" s="195" t="s">
        <v>41</v>
      </c>
      <c r="B34" s="33" t="s">
        <v>88</v>
      </c>
      <c r="C34" s="37">
        <f>'Додаток 1'!C29+'Додаток 2'!C30+'Додаток 4 (по ІТП) '!C25</f>
        <v>11092.723</v>
      </c>
      <c r="D34" s="127">
        <f>'Додаток 1'!D29+'Додаток 2'!D30+'Додаток 4 (по ІТП) '!D25</f>
        <v>25.02</v>
      </c>
      <c r="E34" s="37">
        <f>'Додаток 1'!E29+'Додаток 2'!E30+'Додаток 4 (по ІТП) '!E25</f>
        <v>2246.6120000000001</v>
      </c>
      <c r="F34" s="127">
        <f>'Додаток 1'!F29+'Додаток 2'!F30+'Додаток 4 (по ІТП) '!F25</f>
        <v>25.18</v>
      </c>
      <c r="G34" s="37">
        <f>'Додаток 1'!G29+'Додаток 2'!G30+'Додаток 4 (по ІТП) '!G25</f>
        <v>563.49</v>
      </c>
      <c r="H34" s="127">
        <f>'Додаток 1'!H29+'Додаток 2'!H30+'Додаток 4 (по ІТП) '!H25</f>
        <v>25.11</v>
      </c>
      <c r="J34" s="30"/>
    </row>
    <row r="35" spans="1:10" x14ac:dyDescent="0.3">
      <c r="A35" s="195" t="s">
        <v>43</v>
      </c>
      <c r="B35" s="33" t="s">
        <v>44</v>
      </c>
      <c r="C35" s="37">
        <f>'Додаток 1'!C30+'Додаток 2'!C31+'Додаток 4 (по ІТП) '!C26</f>
        <v>7318.1879999999992</v>
      </c>
      <c r="D35" s="127">
        <f>'Додаток 1'!D30+'Додаток 2'!D31+'Додаток 4 (по ІТП) '!D26</f>
        <v>13.040000000000001</v>
      </c>
      <c r="E35" s="37">
        <f>'Додаток 1'!E30+'Додаток 2'!E31+'Додаток 4 (по ІТП) '!E26</f>
        <v>1486.027</v>
      </c>
      <c r="F35" s="127">
        <f>'Додаток 1'!F30+'Додаток 2'!F31+'Додаток 4 (по ІТП) '!F26</f>
        <v>13.21</v>
      </c>
      <c r="G35" s="37">
        <f>'Додаток 1'!G30+'Додаток 2'!G31+'Додаток 4 (по ІТП) '!G26</f>
        <v>372.976</v>
      </c>
      <c r="H35" s="127">
        <f>'Додаток 1'!H30+'Додаток 2'!H31+'Додаток 4 (по ІТП) '!H26</f>
        <v>13.14</v>
      </c>
      <c r="J35" s="30"/>
    </row>
    <row r="36" spans="1:10" s="30" customFormat="1" x14ac:dyDescent="0.3">
      <c r="A36" s="194" t="s">
        <v>45</v>
      </c>
      <c r="B36" s="26" t="s">
        <v>46</v>
      </c>
      <c r="C36" s="27">
        <f t="shared" ref="C36:H36" si="3">SUM(C37:C39)</f>
        <v>108086.73799999998</v>
      </c>
      <c r="D36" s="28">
        <f t="shared" si="3"/>
        <v>150.63999999999999</v>
      </c>
      <c r="E36" s="27">
        <f t="shared" si="3"/>
        <v>22002.311000000002</v>
      </c>
      <c r="F36" s="28">
        <f t="shared" si="3"/>
        <v>153.13999999999999</v>
      </c>
      <c r="G36" s="27">
        <f t="shared" si="3"/>
        <v>5525.8310000000001</v>
      </c>
      <c r="H36" s="28">
        <f t="shared" si="3"/>
        <v>152.18</v>
      </c>
    </row>
    <row r="37" spans="1:10" x14ac:dyDescent="0.3">
      <c r="A37" s="195" t="s">
        <v>47</v>
      </c>
      <c r="B37" s="33" t="s">
        <v>48</v>
      </c>
      <c r="C37" s="37">
        <f>'Додаток 1'!C32+'Додаток 2'!C33+'Додаток 4 (по ІТП) '!C28</f>
        <v>83885.380999999994</v>
      </c>
      <c r="D37" s="127">
        <f>'Додаток 1'!D32+'Додаток 2'!D33+'Додаток 4 (по ІТП) '!D28</f>
        <v>116.91</v>
      </c>
      <c r="E37" s="37">
        <f>'Додаток 1'!E32+'Додаток 2'!E33+'Додаток 4 (по ІТП) '!E28</f>
        <v>17075.842000000001</v>
      </c>
      <c r="F37" s="127">
        <f>'Додаток 1'!F32+'Додаток 2'!F33+'Додаток 4 (по ІТП) '!F28</f>
        <v>118.86</v>
      </c>
      <c r="G37" s="37">
        <f>'Додаток 1'!G32+'Додаток 2'!G33+'Додаток 4 (по ІТП) '!G28</f>
        <v>4288.5609999999997</v>
      </c>
      <c r="H37" s="127">
        <f>'Додаток 1'!H32+'Додаток 2'!H33+'Додаток 4 (по ІТП) '!H28</f>
        <v>118.11</v>
      </c>
      <c r="J37" s="30"/>
    </row>
    <row r="38" spans="1:10" x14ac:dyDescent="0.3">
      <c r="A38" s="195" t="s">
        <v>49</v>
      </c>
      <c r="B38" s="33" t="s">
        <v>40</v>
      </c>
      <c r="C38" s="37">
        <f>'Додаток 1'!C33+'Додаток 2'!C34+'Додаток 4 (по ІТП) '!C29</f>
        <v>18454.783000000003</v>
      </c>
      <c r="D38" s="127">
        <f>'Додаток 1'!D33+'Додаток 2'!D34+'Додаток 4 (по ІТП) '!D29</f>
        <v>25.72</v>
      </c>
      <c r="E38" s="37">
        <f>'Додаток 1'!E33+'Додаток 2'!E34+'Додаток 4 (по ІТП) '!E29</f>
        <v>3756.6849999999999</v>
      </c>
      <c r="F38" s="127">
        <f>'Додаток 1'!F33+'Додаток 2'!F34+'Додаток 4 (по ІТП) '!F29</f>
        <v>26.139999999999997</v>
      </c>
      <c r="G38" s="37">
        <f>'Додаток 1'!G33+'Додаток 2'!G34+'Додаток 4 (по ІТП) '!G29</f>
        <v>943.48299999999995</v>
      </c>
      <c r="H38" s="127">
        <f>'Додаток 1'!H33+'Додаток 2'!H34+'Додаток 4 (по ІТП) '!H29</f>
        <v>25.979999999999997</v>
      </c>
      <c r="J38" s="30"/>
    </row>
    <row r="39" spans="1:10" x14ac:dyDescent="0.3">
      <c r="A39" s="195" t="s">
        <v>51</v>
      </c>
      <c r="B39" s="33" t="s">
        <v>52</v>
      </c>
      <c r="C39" s="37">
        <f>'Додаток 1'!C34+'Додаток 2'!C35+'Додаток 4 (по ІТП) '!C30</f>
        <v>5746.5739999999996</v>
      </c>
      <c r="D39" s="127">
        <f>'Додаток 1'!D34+'Додаток 2'!D35+'Додаток 4 (по ІТП) '!D30</f>
        <v>8.01</v>
      </c>
      <c r="E39" s="37">
        <f>'Додаток 1'!E34+'Додаток 2'!E35+'Додаток 4 (по ІТП) '!E30</f>
        <v>1169.7840000000001</v>
      </c>
      <c r="F39" s="127">
        <f>'Додаток 1'!F34+'Додаток 2'!F35+'Додаток 4 (по ІТП) '!F30</f>
        <v>8.14</v>
      </c>
      <c r="G39" s="37">
        <f>'Додаток 1'!G34+'Додаток 2'!G35+'Додаток 4 (по ІТП) '!G30</f>
        <v>293.78699999999998</v>
      </c>
      <c r="H39" s="127">
        <f>'Додаток 1'!H34+'Додаток 2'!H35+'Додаток 4 (по ІТП) '!H30</f>
        <v>8.09</v>
      </c>
      <c r="J39" s="30"/>
    </row>
    <row r="40" spans="1:10" s="30" customFormat="1" x14ac:dyDescent="0.3">
      <c r="A40" s="194">
        <v>2</v>
      </c>
      <c r="B40" s="26" t="s">
        <v>53</v>
      </c>
      <c r="C40" s="27">
        <f t="shared" ref="C40:H40" si="4">SUM(C41:C43)</f>
        <v>52632.131999999998</v>
      </c>
      <c r="D40" s="28">
        <f t="shared" si="4"/>
        <v>73.350000000000009</v>
      </c>
      <c r="E40" s="27">
        <f t="shared" si="4"/>
        <v>10713.881000000001</v>
      </c>
      <c r="F40" s="28">
        <f t="shared" si="4"/>
        <v>74.570000000000007</v>
      </c>
      <c r="G40" s="27">
        <f t="shared" si="4"/>
        <v>2690.7689999999998</v>
      </c>
      <c r="H40" s="28">
        <f t="shared" si="4"/>
        <v>74.11</v>
      </c>
    </row>
    <row r="41" spans="1:10" x14ac:dyDescent="0.3">
      <c r="A41" s="195" t="s">
        <v>54</v>
      </c>
      <c r="B41" s="33" t="s">
        <v>48</v>
      </c>
      <c r="C41" s="37">
        <f>'Додаток 1'!C36+'Додаток 2'!C37+'Додаток 4 (по ІТП) '!C32</f>
        <v>37397.152000000002</v>
      </c>
      <c r="D41" s="127">
        <f>'Додаток 1'!D36+'Додаток 2'!D37+'Додаток 4 (по ІТП) '!D32</f>
        <v>52.120000000000005</v>
      </c>
      <c r="E41" s="37">
        <f>'Додаток 1'!E36+'Додаток 2'!E37+'Додаток 4 (по ІТП) '!E32</f>
        <v>7612.6250000000009</v>
      </c>
      <c r="F41" s="127">
        <f>'Додаток 1'!F36+'Додаток 2'!F37+'Додаток 4 (по ІТП) '!F32</f>
        <v>52.99</v>
      </c>
      <c r="G41" s="37">
        <f>'Додаток 1'!G36+'Додаток 2'!G37+'Додаток 4 (по ІТП) '!G32</f>
        <v>1911.8919999999998</v>
      </c>
      <c r="H41" s="127">
        <f>'Додаток 1'!H36+'Додаток 2'!H37+'Додаток 4 (по ІТП) '!H32</f>
        <v>52.660000000000004</v>
      </c>
      <c r="J41" s="30"/>
    </row>
    <row r="42" spans="1:10" x14ac:dyDescent="0.3">
      <c r="A42" s="195" t="s">
        <v>55</v>
      </c>
      <c r="B42" s="33" t="s">
        <v>40</v>
      </c>
      <c r="C42" s="37">
        <f>'Додаток 1'!C37+'Додаток 2'!C38+'Додаток 4 (по ІТП) '!C33</f>
        <v>8227.3729999999996</v>
      </c>
      <c r="D42" s="127">
        <f>'Додаток 1'!D37+'Додаток 2'!D38+'Додаток 4 (по ІТП) '!D33</f>
        <v>11.469999999999999</v>
      </c>
      <c r="E42" s="37">
        <f>'Додаток 1'!E37+'Додаток 2'!E38+'Додаток 4 (по ІТП) '!E33</f>
        <v>1674.778</v>
      </c>
      <c r="F42" s="127">
        <f>'Додаток 1'!F37+'Додаток 2'!F38+'Додаток 4 (по ІТП) '!F33</f>
        <v>11.66</v>
      </c>
      <c r="G42" s="37">
        <f>'Додаток 1'!G37+'Додаток 2'!G38+'Додаток 4 (по ІТП) '!G33</f>
        <v>420.61599999999993</v>
      </c>
      <c r="H42" s="127">
        <f>'Додаток 1'!H37+'Додаток 2'!H38+'Додаток 4 (по ІТП) '!H33</f>
        <v>11.59</v>
      </c>
      <c r="J42" s="76"/>
    </row>
    <row r="43" spans="1:10" x14ac:dyDescent="0.3">
      <c r="A43" s="195" t="s">
        <v>56</v>
      </c>
      <c r="B43" s="33" t="s">
        <v>57</v>
      </c>
      <c r="C43" s="37">
        <f>'Додаток 1'!C38+'Додаток 2'!C39+'Додаток 4 (по ІТП) '!C34</f>
        <v>7007.607</v>
      </c>
      <c r="D43" s="127">
        <f>'Додаток 1'!D38+'Додаток 2'!D39+'Додаток 4 (по ІТП) '!D34</f>
        <v>9.76</v>
      </c>
      <c r="E43" s="37">
        <f>'Додаток 1'!E38+'Додаток 2'!E39+'Додаток 4 (по ІТП) '!E34</f>
        <v>1426.4780000000001</v>
      </c>
      <c r="F43" s="127">
        <f>'Додаток 1'!F38+'Додаток 2'!F39+'Додаток 4 (по ІТП) '!F34</f>
        <v>9.92</v>
      </c>
      <c r="G43" s="37">
        <f>'Додаток 1'!G38+'Додаток 2'!G39+'Додаток 4 (по ІТП) '!G34</f>
        <v>358.26099999999997</v>
      </c>
      <c r="H43" s="127">
        <f>'Додаток 1'!H38+'Додаток 2'!H39+'Додаток 4 (по ІТП) '!H34</f>
        <v>9.86</v>
      </c>
      <c r="J43" s="30"/>
    </row>
    <row r="44" spans="1:10" s="30" customFormat="1" x14ac:dyDescent="0.3">
      <c r="A44" s="193">
        <v>3</v>
      </c>
      <c r="B44" s="26" t="s">
        <v>58</v>
      </c>
      <c r="C44" s="27">
        <f t="shared" ref="C44:H44" si="5">SUM(C45:C47)</f>
        <v>347.04999999999995</v>
      </c>
      <c r="D44" s="28">
        <f t="shared" si="5"/>
        <v>40.28</v>
      </c>
      <c r="E44" s="27">
        <f t="shared" si="5"/>
        <v>19.48</v>
      </c>
      <c r="F44" s="28">
        <f t="shared" si="5"/>
        <v>40.28</v>
      </c>
      <c r="G44" s="27">
        <f t="shared" si="5"/>
        <v>1.5779999999999998</v>
      </c>
      <c r="H44" s="28">
        <f t="shared" si="5"/>
        <v>40.28</v>
      </c>
    </row>
    <row r="45" spans="1:10" x14ac:dyDescent="0.3">
      <c r="A45" s="195" t="s">
        <v>59</v>
      </c>
      <c r="B45" s="33" t="s">
        <v>48</v>
      </c>
      <c r="C45" s="37">
        <f>'Додаток 1'!C40+'Додаток 2'!C41+'Додаток 4 (по ІТП) '!C36</f>
        <v>282.13799999999998</v>
      </c>
      <c r="D45" s="127">
        <f>'Додаток 1'!D40+'Додаток 2'!D41+'Додаток 4 (по ІТП) '!D36</f>
        <v>32.75</v>
      </c>
      <c r="E45" s="37">
        <f>'Додаток 1'!E40+'Додаток 2'!E41+'Додаток 4 (по ІТП) '!E36</f>
        <v>15.836</v>
      </c>
      <c r="F45" s="127">
        <f>'Додаток 1'!F40+'Додаток 2'!F41+'Додаток 4 (по ІТП) '!F36</f>
        <v>32.75</v>
      </c>
      <c r="G45" s="37">
        <f>'Додаток 1'!G40+'Додаток 2'!G41+'Додаток 4 (по ІТП) '!G36</f>
        <v>1.2829999999999999</v>
      </c>
      <c r="H45" s="127">
        <f>'Додаток 1'!H40+'Додаток 2'!H41+'Додаток 4 (по ІТП) '!H36</f>
        <v>32.75</v>
      </c>
      <c r="J45" s="30"/>
    </row>
    <row r="46" spans="1:10" x14ac:dyDescent="0.3">
      <c r="A46" s="195" t="s">
        <v>60</v>
      </c>
      <c r="B46" s="33" t="s">
        <v>40</v>
      </c>
      <c r="C46" s="37">
        <f>'Додаток 1'!C41+'Додаток 2'!C42+'Додаток 4 (по ІТП) '!C37</f>
        <v>62.07</v>
      </c>
      <c r="D46" s="127">
        <f>'Додаток 1'!D41+'Додаток 2'!D42+'Додаток 4 (по ІТП) '!D37</f>
        <v>7.2</v>
      </c>
      <c r="E46" s="37">
        <f>'Додаток 1'!E41+'Додаток 2'!E42+'Додаток 4 (по ІТП) '!E37</f>
        <v>3.484</v>
      </c>
      <c r="F46" s="127">
        <f>'Додаток 1'!F41+'Додаток 2'!F42+'Додаток 4 (по ІТП) '!F37</f>
        <v>7.2</v>
      </c>
      <c r="G46" s="37">
        <f>'Додаток 1'!G41+'Додаток 2'!G42+'Додаток 4 (по ІТП) '!G37</f>
        <v>0.28199999999999997</v>
      </c>
      <c r="H46" s="127">
        <f>'Додаток 1'!H41+'Додаток 2'!H42+'Додаток 4 (по ІТП) '!H37</f>
        <v>7.2</v>
      </c>
      <c r="J46" s="30"/>
    </row>
    <row r="47" spans="1:10" x14ac:dyDescent="0.3">
      <c r="A47" s="195" t="s">
        <v>61</v>
      </c>
      <c r="B47" s="33" t="s">
        <v>57</v>
      </c>
      <c r="C47" s="37">
        <f>'Додаток 1'!C42+'Додаток 2'!C43+'Додаток 4 (по ІТП) '!C38</f>
        <v>2.8420000000000001</v>
      </c>
      <c r="D47" s="127">
        <f>'Додаток 1'!D42+'Додаток 2'!D43+'Додаток 4 (по ІТП) '!D38</f>
        <v>0.33</v>
      </c>
      <c r="E47" s="37">
        <f>'Додаток 1'!E42+'Додаток 2'!E43+'Додаток 4 (по ІТП) '!E38</f>
        <v>0.16</v>
      </c>
      <c r="F47" s="127">
        <f>'Додаток 1'!F42+'Додаток 2'!F43+'Додаток 4 (по ІТП) '!F38</f>
        <v>0.33</v>
      </c>
      <c r="G47" s="37">
        <f>'Додаток 1'!G42+'Додаток 2'!G43+'Додаток 4 (по ІТП) '!G38</f>
        <v>1.2999999999999999E-2</v>
      </c>
      <c r="H47" s="127">
        <f>'Додаток 1'!H42+'Додаток 2'!H43+'Додаток 4 (по ІТП) '!H38</f>
        <v>0.33</v>
      </c>
      <c r="J47" s="30"/>
    </row>
    <row r="48" spans="1:10" s="30" customFormat="1" x14ac:dyDescent="0.3">
      <c r="A48" s="193">
        <v>4</v>
      </c>
      <c r="B48" s="26" t="s">
        <v>62</v>
      </c>
      <c r="C48" s="27">
        <f>'Додаток 1'!C43+'Додаток 2'!C44+'Додаток 4 (по ІТП) '!C39</f>
        <v>268.33699999999999</v>
      </c>
      <c r="D48" s="28">
        <f>'Додаток 1'!D43+'Додаток 2'!D44+'Додаток 4 (по ІТП) '!D39</f>
        <v>0.37</v>
      </c>
      <c r="E48" s="27">
        <f>'Додаток 1'!E43+'Додаток 2'!E44+'Додаток 4 (по ІТП) '!E39</f>
        <v>54.623999999999995</v>
      </c>
      <c r="F48" s="28">
        <f>'Додаток 1'!F43+'Додаток 2'!F44+'Додаток 4 (по ІТП) '!F39</f>
        <v>0.38</v>
      </c>
      <c r="G48" s="27">
        <f>'Додаток 1'!G43+'Додаток 2'!G44+'Додаток 4 (по ІТП) '!G39</f>
        <v>13.718</v>
      </c>
      <c r="H48" s="28">
        <f>'Додаток 1'!H43+'Додаток 2'!H44+'Додаток 4 (по ІТП) '!H39</f>
        <v>0.37</v>
      </c>
    </row>
    <row r="49" spans="1:10" s="30" customFormat="1" x14ac:dyDescent="0.3">
      <c r="A49" s="193">
        <v>5</v>
      </c>
      <c r="B49" s="26" t="s">
        <v>63</v>
      </c>
      <c r="C49" s="27">
        <f>'Додаток 1'!C44+'Додаток 2'!C45+'Додаток 4 (по ІТП) '!C40</f>
        <v>0</v>
      </c>
      <c r="D49" s="28">
        <f>'Додаток 1'!D44+'Додаток 2'!D45+'Додаток 4 (по ІТП) '!D40</f>
        <v>0</v>
      </c>
      <c r="E49" s="27">
        <f>'Додаток 1'!E44+'Додаток 2'!E45+'Додаток 4 (по ІТП) '!E40</f>
        <v>0</v>
      </c>
      <c r="F49" s="28">
        <f>'Додаток 1'!F44+'Додаток 2'!F45+'Додаток 4 (по ІТП) '!F40</f>
        <v>0</v>
      </c>
      <c r="G49" s="27">
        <f>'Додаток 1'!G44+'Додаток 2'!G45+'Додаток 4 (по ІТП) '!G40</f>
        <v>0</v>
      </c>
      <c r="H49" s="28">
        <f>'Додаток 1'!H44+'Додаток 2'!H45+'Додаток 4 (по ІТП) '!H40</f>
        <v>0</v>
      </c>
    </row>
    <row r="50" spans="1:10" s="30" customFormat="1" x14ac:dyDescent="0.3">
      <c r="A50" s="193">
        <v>6</v>
      </c>
      <c r="B50" s="26" t="s">
        <v>64</v>
      </c>
      <c r="C50" s="27">
        <f>C24+C40+C44+C48+C49</f>
        <v>1510105.8229999999</v>
      </c>
      <c r="D50" s="28">
        <f>D24+D40+D44+D48+D49</f>
        <v>2135.7800000000002</v>
      </c>
      <c r="E50" s="27">
        <f>E24+E40+E44+E48+E49</f>
        <v>479060.40700000001</v>
      </c>
      <c r="F50" s="28">
        <f>F24+F40+F44+F48+F49</f>
        <v>3276.3300000000004</v>
      </c>
      <c r="G50" s="27">
        <f>G24+G40+G44+G48+G49</f>
        <v>171962.43600000002</v>
      </c>
      <c r="H50" s="28">
        <f>H24+H40+H44+H48+H49</f>
        <v>4581.74</v>
      </c>
    </row>
    <row r="51" spans="1:10" s="30" customFormat="1" x14ac:dyDescent="0.3">
      <c r="A51" s="193">
        <v>7</v>
      </c>
      <c r="B51" s="26" t="s">
        <v>65</v>
      </c>
      <c r="C51" s="27">
        <f>'Додаток 1'!C46+'Додаток 2'!C47+'Додаток 4 (по ІТП) '!C42</f>
        <v>0</v>
      </c>
      <c r="D51" s="28">
        <f>'Додаток 1'!D46+'Додаток 2'!D47+'Додаток 4 (по ІТП) '!D42</f>
        <v>0</v>
      </c>
      <c r="E51" s="27">
        <f>'Додаток 1'!E46+'Додаток 2'!E47+'Додаток 4 (по ІТП) '!E42</f>
        <v>0</v>
      </c>
      <c r="F51" s="28">
        <f>'Додаток 1'!F46+'Додаток 2'!F47+'Додаток 4 (по ІТП) '!F42</f>
        <v>0</v>
      </c>
      <c r="G51" s="27">
        <f>'Додаток 1'!G46+'Додаток 2'!G47+'Додаток 4 (по ІТП) '!G42</f>
        <v>0</v>
      </c>
      <c r="H51" s="28">
        <f>'Додаток 1'!H46+'Додаток 2'!H47+'Додаток 4 (по ІТП) '!H42</f>
        <v>0</v>
      </c>
    </row>
    <row r="52" spans="1:10" s="30" customFormat="1" x14ac:dyDescent="0.3">
      <c r="A52" s="193">
        <v>8</v>
      </c>
      <c r="B52" s="26" t="s">
        <v>66</v>
      </c>
      <c r="C52" s="27">
        <f t="shared" ref="C52:H52" si="6">SUM(C53:C57)</f>
        <v>33856.572</v>
      </c>
      <c r="D52" s="28">
        <f t="shared" si="6"/>
        <v>47.89</v>
      </c>
      <c r="E52" s="27">
        <f t="shared" si="6"/>
        <v>10740.535000000002</v>
      </c>
      <c r="F52" s="28">
        <f t="shared" si="6"/>
        <v>73.460000000000008</v>
      </c>
      <c r="G52" s="27">
        <f t="shared" si="6"/>
        <v>3855.3980000000001</v>
      </c>
      <c r="H52" s="28">
        <f t="shared" si="6"/>
        <v>102.72</v>
      </c>
    </row>
    <row r="53" spans="1:10" x14ac:dyDescent="0.3">
      <c r="A53" s="195" t="s">
        <v>67</v>
      </c>
      <c r="B53" s="33" t="s">
        <v>68</v>
      </c>
      <c r="C53" s="37">
        <f>'Додаток 1'!C48+'Додаток 2'!C49+'Додаток 4 (по ІТП) '!C44</f>
        <v>5164.5619999999999</v>
      </c>
      <c r="D53" s="127">
        <f>'Додаток 1'!D48+'Додаток 2'!D49+'Додаток 4 (по ІТП) '!D44</f>
        <v>7.3</v>
      </c>
      <c r="E53" s="37">
        <f>'Додаток 1'!E48+'Додаток 2'!E49+'Додаток 4 (по ІТП) '!E44</f>
        <v>1638.3869999999999</v>
      </c>
      <c r="F53" s="127">
        <f>'Додаток 1'!F48+'Додаток 2'!F49+'Додаток 4 (по ІТП) '!F44</f>
        <v>11.21</v>
      </c>
      <c r="G53" s="37">
        <f>'Додаток 1'!G48+'Додаток 2'!G49+'Додаток 4 (по ІТП) '!G44</f>
        <v>588.11099999999999</v>
      </c>
      <c r="H53" s="127">
        <f>'Додаток 1'!H48+'Додаток 2'!H49+'Додаток 4 (по ІТП) '!H44</f>
        <v>15.66</v>
      </c>
    </row>
    <row r="54" spans="1:10" x14ac:dyDescent="0.3">
      <c r="A54" s="195" t="s">
        <v>69</v>
      </c>
      <c r="B54" s="33" t="s">
        <v>70</v>
      </c>
      <c r="C54" s="37">
        <f>'Додаток 1'!C49+'Додаток 2'!C50+'Додаток 4 (по ІТП) '!C45</f>
        <v>0</v>
      </c>
      <c r="D54" s="127">
        <f>'Додаток 1'!D49+'Додаток 2'!D50+'Додаток 4 (по ІТП) '!D45</f>
        <v>0</v>
      </c>
      <c r="E54" s="37">
        <f>'Додаток 1'!E49+'Додаток 2'!E50+'Додаток 4 (по ІТП) '!E45</f>
        <v>0</v>
      </c>
      <c r="F54" s="127">
        <f>'Додаток 1'!F49+'Додаток 2'!F50+'Додаток 4 (по ІТП) '!F45</f>
        <v>0</v>
      </c>
      <c r="G54" s="37">
        <f>'Додаток 1'!G49+'Додаток 2'!G50+'Додаток 4 (по ІТП) '!G45</f>
        <v>0</v>
      </c>
      <c r="H54" s="127">
        <f>'Додаток 1'!H49+'Додаток 2'!H50+'Додаток 4 (по ІТП) '!H45</f>
        <v>0</v>
      </c>
    </row>
    <row r="55" spans="1:10" x14ac:dyDescent="0.3">
      <c r="A55" s="195" t="s">
        <v>101</v>
      </c>
      <c r="B55" s="33" t="s">
        <v>71</v>
      </c>
      <c r="C55" s="37">
        <f>'Додаток 1'!C50+'Додаток 2'!C51+'Додаток 4 (по ІТП) '!C46</f>
        <v>0</v>
      </c>
      <c r="D55" s="127">
        <f>'Додаток 1'!D50+'Додаток 2'!D51+'Додаток 4 (по ІТП) '!D46</f>
        <v>0</v>
      </c>
      <c r="E55" s="37">
        <f>'Додаток 1'!E50+'Додаток 2'!E51+'Додаток 4 (по ІТП) '!E46</f>
        <v>0</v>
      </c>
      <c r="F55" s="127">
        <f>'Додаток 1'!F50+'Додаток 2'!F51+'Додаток 4 (по ІТП) '!F46</f>
        <v>0</v>
      </c>
      <c r="G55" s="37">
        <f>'Додаток 1'!G50+'Додаток 2'!G51+'Додаток 4 (по ІТП) '!G46</f>
        <v>0</v>
      </c>
      <c r="H55" s="127">
        <f>'Додаток 1'!H50+'Додаток 2'!H51+'Додаток 4 (по ІТП) '!H46</f>
        <v>0</v>
      </c>
    </row>
    <row r="56" spans="1:10" x14ac:dyDescent="0.3">
      <c r="A56" s="195" t="s">
        <v>72</v>
      </c>
      <c r="B56" s="33" t="s">
        <v>73</v>
      </c>
      <c r="C56" s="37">
        <f>'Додаток 1'!C51+'Додаток 2'!C52+'Додаток 4 (по ІТП) '!C47</f>
        <v>0</v>
      </c>
      <c r="D56" s="127">
        <f>'Додаток 1'!D51+'Додаток 2'!D52+'Додаток 4 (по ІТП) '!D47</f>
        <v>0</v>
      </c>
      <c r="E56" s="37">
        <f>'Додаток 1'!E51+'Додаток 2'!E52+'Додаток 4 (по ІТП) '!E47</f>
        <v>0</v>
      </c>
      <c r="F56" s="127">
        <f>'Додаток 1'!F51+'Додаток 2'!F52+'Додаток 4 (по ІТП) '!F47</f>
        <v>0</v>
      </c>
      <c r="G56" s="37">
        <f>'Додаток 1'!G51+'Додаток 2'!G52+'Додаток 4 (по ІТП) '!G47</f>
        <v>0</v>
      </c>
      <c r="H56" s="127">
        <f>'Додаток 1'!H51+'Додаток 2'!H52+'Додаток 4 (по ІТП) '!H47</f>
        <v>0</v>
      </c>
    </row>
    <row r="57" spans="1:10" x14ac:dyDescent="0.3">
      <c r="A57" s="133" t="s">
        <v>74</v>
      </c>
      <c r="B57" s="134" t="s">
        <v>75</v>
      </c>
      <c r="C57" s="37">
        <f>'Додаток 1'!C52+'Додаток 2'!C53+'Додаток 4 (по ІТП) '!C48</f>
        <v>28692.01</v>
      </c>
      <c r="D57" s="127">
        <f>'Додаток 1'!D52+'Додаток 2'!D53+'Додаток 4 (по ІТП) '!D48</f>
        <v>40.590000000000003</v>
      </c>
      <c r="E57" s="37">
        <f>'Додаток 1'!E52+'Додаток 2'!E53+'Додаток 4 (по ІТП) '!E48</f>
        <v>9102.148000000001</v>
      </c>
      <c r="F57" s="127">
        <f>'Додаток 1'!F52+'Додаток 2'!F53+'Додаток 4 (по ІТП) '!F48</f>
        <v>62.25</v>
      </c>
      <c r="G57" s="37">
        <f>'Додаток 1'!G52+'Додаток 2'!G53+'Додаток 4 (по ІТП) '!G48</f>
        <v>3267.2870000000003</v>
      </c>
      <c r="H57" s="128">
        <f>'Додаток 1'!H52+'Додаток 2'!H53+'Додаток 4 (по ІТП) '!H48</f>
        <v>87.06</v>
      </c>
    </row>
    <row r="58" spans="1:10" s="30" customFormat="1" ht="20.25" customHeight="1" x14ac:dyDescent="0.3">
      <c r="A58" s="138">
        <v>9</v>
      </c>
      <c r="B58" s="139" t="s">
        <v>114</v>
      </c>
      <c r="C58" s="140">
        <f t="shared" ref="C58:H58" si="7">C50+C51+C52</f>
        <v>1543962.3949999998</v>
      </c>
      <c r="D58" s="141">
        <f t="shared" si="7"/>
        <v>2183.67</v>
      </c>
      <c r="E58" s="140">
        <f t="shared" si="7"/>
        <v>489800.94199999998</v>
      </c>
      <c r="F58" s="141">
        <f t="shared" si="7"/>
        <v>3349.7900000000004</v>
      </c>
      <c r="G58" s="140">
        <f t="shared" si="7"/>
        <v>175817.834</v>
      </c>
      <c r="H58" s="142">
        <f t="shared" si="7"/>
        <v>4684.46</v>
      </c>
      <c r="J58" s="143"/>
    </row>
    <row r="59" spans="1:10" ht="46.5" customHeight="1" x14ac:dyDescent="0.3">
      <c r="A59" s="52"/>
      <c r="B59" s="154"/>
      <c r="C59" s="154"/>
      <c r="D59" s="154"/>
      <c r="E59" s="154"/>
      <c r="F59" s="154"/>
      <c r="G59" s="154"/>
    </row>
    <row r="60" spans="1:10" s="87" customFormat="1" ht="98.25" customHeight="1" x14ac:dyDescent="0.3">
      <c r="A60" s="217" t="s">
        <v>78</v>
      </c>
      <c r="B60" s="217"/>
      <c r="C60" s="121"/>
      <c r="D60" s="121"/>
      <c r="E60" s="121"/>
      <c r="F60" s="121"/>
      <c r="G60" s="207" t="s">
        <v>79</v>
      </c>
      <c r="H60" s="207"/>
    </row>
    <row r="61" spans="1:10" s="87" customFormat="1" ht="15.75" customHeight="1" x14ac:dyDescent="0.3">
      <c r="A61" s="211"/>
      <c r="B61" s="211"/>
      <c r="C61" s="53"/>
      <c r="D61" s="53"/>
      <c r="E61" s="53"/>
      <c r="F61" s="53"/>
      <c r="G61" s="53"/>
      <c r="H61" s="53"/>
    </row>
    <row r="62" spans="1:10" s="87" customFormat="1" ht="15.75" customHeight="1" x14ac:dyDescent="0.3">
      <c r="A62" s="211"/>
      <c r="B62" s="211"/>
      <c r="C62" s="53"/>
      <c r="D62" s="53"/>
      <c r="E62" s="53"/>
      <c r="F62" s="53"/>
      <c r="G62" s="155"/>
      <c r="H62" s="53"/>
      <c r="I62" s="86"/>
    </row>
    <row r="68" spans="1:8" s="3" customFormat="1" x14ac:dyDescent="0.3">
      <c r="A68" s="1"/>
      <c r="B68" s="1"/>
      <c r="C68" s="1"/>
      <c r="D68" s="1"/>
      <c r="E68" s="1"/>
      <c r="F68" s="1"/>
      <c r="G68" s="1"/>
      <c r="H68" s="1"/>
    </row>
    <row r="69" spans="1:8" s="3" customFormat="1" x14ac:dyDescent="0.3">
      <c r="A69" s="1"/>
      <c r="B69" s="1"/>
      <c r="C69" s="1"/>
      <c r="D69" s="1"/>
      <c r="E69" s="1"/>
      <c r="F69" s="1"/>
      <c r="G69" s="1"/>
      <c r="H69" s="1"/>
    </row>
    <row r="70" spans="1:8" s="3" customFormat="1" x14ac:dyDescent="0.3">
      <c r="A70" s="1"/>
      <c r="B70" s="1"/>
      <c r="C70" s="1"/>
      <c r="D70" s="1"/>
      <c r="E70" s="1"/>
      <c r="F70" s="1"/>
      <c r="G70" s="1"/>
      <c r="H70" s="1"/>
    </row>
    <row r="71" spans="1:8" s="3" customFormat="1" x14ac:dyDescent="0.3">
      <c r="A71" s="1"/>
      <c r="B71" s="1"/>
      <c r="C71" s="1"/>
      <c r="D71" s="1"/>
      <c r="E71" s="1"/>
      <c r="F71" s="1"/>
      <c r="G71" s="1"/>
      <c r="H71" s="1"/>
    </row>
    <row r="72" spans="1:8" s="3" customFormat="1" x14ac:dyDescent="0.3">
      <c r="A72" s="1"/>
      <c r="B72" s="1"/>
      <c r="C72" s="1"/>
      <c r="D72" s="1"/>
      <c r="E72" s="1"/>
      <c r="F72" s="1"/>
      <c r="G72" s="1"/>
      <c r="H72" s="1"/>
    </row>
    <row r="73" spans="1:8" s="3" customFormat="1" x14ac:dyDescent="0.3">
      <c r="A73" s="1"/>
      <c r="B73" s="1"/>
      <c r="C73" s="1"/>
      <c r="D73" s="1"/>
      <c r="E73" s="1"/>
      <c r="F73" s="1"/>
      <c r="G73" s="1"/>
      <c r="H73" s="1"/>
    </row>
    <row r="74" spans="1:8" s="3" customFormat="1" x14ac:dyDescent="0.3">
      <c r="A74" s="1"/>
      <c r="B74" s="1"/>
      <c r="C74" s="1"/>
      <c r="D74" s="1"/>
      <c r="E74" s="1"/>
      <c r="F74" s="1"/>
      <c r="G74" s="1"/>
      <c r="H74" s="1"/>
    </row>
    <row r="75" spans="1:8" s="3" customFormat="1" x14ac:dyDescent="0.3">
      <c r="A75" s="1"/>
      <c r="B75" s="1"/>
      <c r="C75" s="1"/>
      <c r="D75" s="1"/>
      <c r="E75" s="1"/>
      <c r="F75" s="1"/>
      <c r="G75" s="1"/>
      <c r="H75" s="1"/>
    </row>
    <row r="76" spans="1:8" s="3" customFormat="1" x14ac:dyDescent="0.3">
      <c r="A76" s="1"/>
      <c r="B76" s="1"/>
      <c r="C76" s="1"/>
      <c r="D76" s="1"/>
      <c r="E76" s="1"/>
      <c r="F76" s="1"/>
      <c r="G76" s="1"/>
      <c r="H76" s="1"/>
    </row>
    <row r="77" spans="1:8" s="3" customFormat="1" x14ac:dyDescent="0.3">
      <c r="A77" s="1"/>
      <c r="B77" s="1"/>
      <c r="C77" s="1"/>
      <c r="D77" s="1"/>
      <c r="E77" s="1"/>
      <c r="F77" s="1"/>
      <c r="G77" s="1"/>
      <c r="H77" s="1"/>
    </row>
    <row r="78" spans="1:8" s="3" customFormat="1" x14ac:dyDescent="0.3">
      <c r="A78" s="1"/>
      <c r="B78" s="1"/>
      <c r="C78" s="1"/>
      <c r="D78" s="1"/>
      <c r="E78" s="1"/>
      <c r="F78" s="1"/>
      <c r="G78" s="1"/>
      <c r="H78" s="1"/>
    </row>
    <row r="79" spans="1:8" s="3" customFormat="1" x14ac:dyDescent="0.3">
      <c r="A79" s="1"/>
      <c r="B79" s="1"/>
      <c r="C79" s="1"/>
      <c r="D79" s="1"/>
      <c r="E79" s="1"/>
      <c r="F79" s="1"/>
      <c r="G79" s="1"/>
      <c r="H79" s="1"/>
    </row>
    <row r="80" spans="1:8" s="3" customFormat="1" x14ac:dyDescent="0.3">
      <c r="A80" s="1"/>
      <c r="B80" s="1"/>
      <c r="C80" s="1"/>
      <c r="D80" s="1"/>
      <c r="E80" s="1"/>
      <c r="F80" s="1"/>
      <c r="G80" s="1"/>
      <c r="H80" s="1"/>
    </row>
    <row r="81" spans="1:8" s="3" customFormat="1" x14ac:dyDescent="0.3">
      <c r="A81" s="1"/>
      <c r="B81" s="1"/>
      <c r="C81" s="1"/>
      <c r="D81" s="1"/>
      <c r="E81" s="1"/>
      <c r="F81" s="1"/>
      <c r="G81" s="1"/>
      <c r="H81" s="1"/>
    </row>
    <row r="82" spans="1:8" s="3" customFormat="1" x14ac:dyDescent="0.3">
      <c r="A82" s="1"/>
      <c r="B82" s="1"/>
      <c r="C82" s="1"/>
      <c r="D82" s="1"/>
      <c r="E82" s="1"/>
      <c r="F82" s="1"/>
      <c r="G82" s="1"/>
      <c r="H82" s="1"/>
    </row>
    <row r="83" spans="1:8" s="3" customFormat="1" x14ac:dyDescent="0.3">
      <c r="A83" s="1"/>
      <c r="B83" s="1"/>
      <c r="C83" s="1"/>
      <c r="D83" s="1"/>
      <c r="E83" s="1"/>
      <c r="F83" s="1"/>
      <c r="G83" s="1"/>
      <c r="H83" s="1"/>
    </row>
    <row r="84" spans="1:8" s="3" customFormat="1" x14ac:dyDescent="0.3">
      <c r="A84" s="1"/>
      <c r="B84" s="1"/>
      <c r="C84" s="1"/>
      <c r="D84" s="1"/>
      <c r="E84" s="1"/>
      <c r="F84" s="1"/>
      <c r="G84" s="1"/>
      <c r="H84" s="1"/>
    </row>
    <row r="85" spans="1:8" s="3" customFormat="1" x14ac:dyDescent="0.3">
      <c r="A85" s="1"/>
      <c r="B85" s="1"/>
      <c r="C85" s="1"/>
      <c r="D85" s="1"/>
      <c r="E85" s="1"/>
      <c r="F85" s="1"/>
      <c r="G85" s="1"/>
      <c r="H85" s="1"/>
    </row>
    <row r="86" spans="1:8" s="3" customFormat="1" x14ac:dyDescent="0.3">
      <c r="A86" s="1"/>
      <c r="B86" s="1"/>
      <c r="C86" s="1"/>
      <c r="D86" s="1"/>
      <c r="E86" s="1"/>
      <c r="F86" s="1"/>
      <c r="G86" s="1"/>
      <c r="H86" s="1"/>
    </row>
    <row r="87" spans="1:8" s="3" customFormat="1" x14ac:dyDescent="0.3">
      <c r="A87" s="1"/>
      <c r="B87" s="1"/>
      <c r="C87" s="1"/>
      <c r="D87" s="1"/>
      <c r="E87" s="1"/>
      <c r="F87" s="1"/>
      <c r="G87" s="1"/>
      <c r="H87" s="1"/>
    </row>
    <row r="88" spans="1:8" s="3" customFormat="1" x14ac:dyDescent="0.3">
      <c r="A88" s="1"/>
      <c r="B88" s="1"/>
      <c r="C88" s="1"/>
      <c r="D88" s="1"/>
      <c r="E88" s="1"/>
      <c r="F88" s="1"/>
      <c r="G88" s="1"/>
      <c r="H88" s="1"/>
    </row>
    <row r="89" spans="1:8" s="3" customFormat="1" x14ac:dyDescent="0.3">
      <c r="A89" s="1"/>
      <c r="B89" s="1"/>
      <c r="C89" s="1"/>
      <c r="D89" s="1"/>
      <c r="E89" s="1"/>
      <c r="F89" s="1"/>
      <c r="G89" s="1"/>
      <c r="H89" s="1"/>
    </row>
    <row r="90" spans="1:8" s="3" customFormat="1" x14ac:dyDescent="0.3">
      <c r="A90" s="1"/>
      <c r="B90" s="1"/>
      <c r="C90" s="1"/>
      <c r="D90" s="1"/>
      <c r="E90" s="1"/>
      <c r="F90" s="1"/>
      <c r="G90" s="1"/>
      <c r="H90" s="1"/>
    </row>
    <row r="91" spans="1:8" s="3" customFormat="1" x14ac:dyDescent="0.3">
      <c r="A91" s="1"/>
      <c r="B91" s="1"/>
      <c r="C91" s="1"/>
      <c r="D91" s="1"/>
      <c r="E91" s="1"/>
      <c r="F91" s="1"/>
      <c r="G91" s="1"/>
      <c r="H91" s="1"/>
    </row>
    <row r="92" spans="1:8" s="3" customFormat="1" x14ac:dyDescent="0.3">
      <c r="A92" s="1"/>
      <c r="B92" s="1"/>
      <c r="C92" s="1"/>
      <c r="D92" s="1"/>
      <c r="E92" s="1"/>
      <c r="F92" s="1"/>
      <c r="G92" s="1"/>
      <c r="H92" s="1"/>
    </row>
    <row r="93" spans="1:8" s="3" customFormat="1" x14ac:dyDescent="0.3">
      <c r="A93" s="1"/>
      <c r="B93" s="1"/>
      <c r="C93" s="1"/>
      <c r="D93" s="1"/>
      <c r="E93" s="1"/>
      <c r="F93" s="1"/>
      <c r="G93" s="1"/>
      <c r="H93" s="1"/>
    </row>
    <row r="94" spans="1:8" s="3" customFormat="1" x14ac:dyDescent="0.3">
      <c r="A94" s="1"/>
      <c r="B94" s="1"/>
      <c r="C94" s="1"/>
      <c r="D94" s="1"/>
      <c r="E94" s="1"/>
      <c r="F94" s="1"/>
      <c r="G94" s="1"/>
      <c r="H94" s="1"/>
    </row>
    <row r="95" spans="1:8" s="3" customFormat="1" x14ac:dyDescent="0.3">
      <c r="A95" s="1"/>
      <c r="B95" s="1"/>
      <c r="C95" s="1"/>
      <c r="D95" s="1"/>
      <c r="E95" s="1"/>
      <c r="F95" s="1"/>
      <c r="G95" s="1"/>
      <c r="H95" s="1"/>
    </row>
    <row r="96" spans="1:8" s="3" customFormat="1" x14ac:dyDescent="0.3">
      <c r="A96" s="1"/>
      <c r="B96" s="1"/>
      <c r="C96" s="1"/>
      <c r="D96" s="1"/>
      <c r="E96" s="1"/>
      <c r="F96" s="1"/>
      <c r="G96" s="1"/>
      <c r="H96" s="1"/>
    </row>
    <row r="97" spans="1:8" s="3" customFormat="1" x14ac:dyDescent="0.3">
      <c r="A97" s="1"/>
      <c r="B97" s="1"/>
      <c r="C97" s="1"/>
      <c r="D97" s="1"/>
      <c r="E97" s="1"/>
      <c r="F97" s="1"/>
      <c r="G97" s="1"/>
      <c r="H97" s="1"/>
    </row>
    <row r="98" spans="1:8" s="3" customFormat="1" x14ac:dyDescent="0.3">
      <c r="A98" s="1"/>
      <c r="B98" s="1"/>
      <c r="C98" s="1"/>
      <c r="D98" s="1"/>
      <c r="E98" s="1"/>
      <c r="F98" s="1"/>
      <c r="G98" s="1"/>
      <c r="H98" s="1"/>
    </row>
    <row r="99" spans="1:8" s="3" customFormat="1" x14ac:dyDescent="0.3">
      <c r="A99" s="1"/>
      <c r="B99" s="1"/>
      <c r="C99" s="1"/>
      <c r="D99" s="1"/>
      <c r="E99" s="1"/>
      <c r="F99" s="1"/>
      <c r="G99" s="1"/>
      <c r="H99" s="1"/>
    </row>
    <row r="100" spans="1:8" s="3" customFormat="1" x14ac:dyDescent="0.3">
      <c r="A100" s="1"/>
      <c r="B100" s="1"/>
      <c r="C100" s="1"/>
      <c r="D100" s="1"/>
      <c r="E100" s="1"/>
      <c r="F100" s="1"/>
      <c r="G100" s="1"/>
      <c r="H100" s="1"/>
    </row>
    <row r="101" spans="1:8" s="3" customFormat="1" x14ac:dyDescent="0.3">
      <c r="A101" s="1"/>
      <c r="B101" s="1"/>
      <c r="C101" s="1"/>
      <c r="D101" s="1"/>
      <c r="E101" s="1"/>
      <c r="F101" s="1"/>
      <c r="G101" s="1"/>
      <c r="H101" s="1"/>
    </row>
    <row r="102" spans="1:8" s="3" customFormat="1" x14ac:dyDescent="0.3">
      <c r="A102" s="1"/>
      <c r="B102" s="1"/>
      <c r="C102" s="1"/>
      <c r="D102" s="1"/>
      <c r="E102" s="1"/>
      <c r="F102" s="1"/>
      <c r="G102" s="1"/>
      <c r="H102" s="1"/>
    </row>
    <row r="103" spans="1:8" s="3" customFormat="1" x14ac:dyDescent="0.3">
      <c r="A103" s="1"/>
      <c r="B103" s="1"/>
      <c r="C103" s="1"/>
      <c r="D103" s="1"/>
      <c r="E103" s="1"/>
      <c r="F103" s="1"/>
      <c r="G103" s="1"/>
      <c r="H103" s="1"/>
    </row>
    <row r="104" spans="1:8" s="3" customFormat="1" x14ac:dyDescent="0.3">
      <c r="A104" s="1"/>
      <c r="B104" s="1"/>
      <c r="C104" s="1"/>
      <c r="D104" s="1"/>
      <c r="E104" s="1"/>
      <c r="F104" s="1"/>
      <c r="G104" s="1"/>
      <c r="H104" s="1"/>
    </row>
    <row r="105" spans="1:8" s="3" customFormat="1" x14ac:dyDescent="0.3">
      <c r="A105" s="1"/>
      <c r="B105" s="1"/>
      <c r="C105" s="1"/>
      <c r="D105" s="1"/>
      <c r="E105" s="1"/>
      <c r="F105" s="1"/>
      <c r="G105" s="1"/>
      <c r="H105" s="1"/>
    </row>
    <row r="106" spans="1:8" s="3" customFormat="1" x14ac:dyDescent="0.3">
      <c r="A106" s="1"/>
      <c r="B106" s="1"/>
      <c r="C106" s="1"/>
      <c r="D106" s="1"/>
      <c r="E106" s="1"/>
      <c r="F106" s="1"/>
      <c r="G106" s="1"/>
      <c r="H106" s="1"/>
    </row>
    <row r="107" spans="1:8" s="3" customFormat="1" x14ac:dyDescent="0.3">
      <c r="A107" s="1"/>
      <c r="B107" s="1"/>
      <c r="C107" s="1"/>
      <c r="D107" s="1"/>
      <c r="E107" s="1"/>
      <c r="F107" s="1"/>
      <c r="G107" s="1"/>
      <c r="H107" s="1"/>
    </row>
    <row r="108" spans="1:8" s="3" customFormat="1" x14ac:dyDescent="0.3">
      <c r="A108" s="1"/>
      <c r="B108" s="1"/>
      <c r="C108" s="1"/>
      <c r="D108" s="1"/>
      <c r="E108" s="1"/>
      <c r="F108" s="1"/>
      <c r="G108" s="1"/>
      <c r="H108" s="1"/>
    </row>
    <row r="109" spans="1:8" s="3" customFormat="1" x14ac:dyDescent="0.3">
      <c r="A109" s="1"/>
      <c r="B109" s="1"/>
      <c r="C109" s="1"/>
      <c r="D109" s="1"/>
      <c r="E109" s="1"/>
      <c r="F109" s="1"/>
      <c r="G109" s="1"/>
      <c r="H109" s="1"/>
    </row>
    <row r="110" spans="1:8" s="3" customFormat="1" x14ac:dyDescent="0.3">
      <c r="A110" s="1"/>
      <c r="B110" s="1"/>
      <c r="C110" s="1"/>
      <c r="D110" s="1"/>
      <c r="E110" s="1"/>
      <c r="F110" s="1"/>
      <c r="G110" s="1"/>
      <c r="H110" s="1"/>
    </row>
    <row r="111" spans="1:8" s="3" customFormat="1" x14ac:dyDescent="0.3">
      <c r="A111" s="1"/>
      <c r="B111" s="1"/>
      <c r="C111" s="1"/>
      <c r="D111" s="1"/>
      <c r="E111" s="1"/>
      <c r="F111" s="1"/>
      <c r="G111" s="1"/>
      <c r="H111" s="1"/>
    </row>
    <row r="112" spans="1:8" s="3" customFormat="1" x14ac:dyDescent="0.3">
      <c r="A112" s="1"/>
      <c r="B112" s="1"/>
      <c r="C112" s="1"/>
      <c r="D112" s="1"/>
      <c r="E112" s="1"/>
      <c r="F112" s="1"/>
      <c r="G112" s="1"/>
      <c r="H112" s="1"/>
    </row>
    <row r="113" spans="1:8" s="3" customFormat="1" x14ac:dyDescent="0.3">
      <c r="A113" s="1"/>
      <c r="B113" s="1"/>
      <c r="C113" s="1"/>
      <c r="D113" s="1"/>
      <c r="E113" s="1"/>
      <c r="F113" s="1"/>
      <c r="G113" s="1"/>
      <c r="H113" s="1"/>
    </row>
    <row r="114" spans="1:8" s="3" customFormat="1" x14ac:dyDescent="0.3">
      <c r="A114" s="1"/>
      <c r="B114" s="1"/>
      <c r="C114" s="1"/>
      <c r="D114" s="1"/>
      <c r="E114" s="1"/>
      <c r="F114" s="1"/>
      <c r="G114" s="1"/>
      <c r="H114" s="1"/>
    </row>
    <row r="115" spans="1:8" s="3" customFormat="1" x14ac:dyDescent="0.3">
      <c r="A115" s="1"/>
      <c r="B115" s="1"/>
      <c r="C115" s="1"/>
      <c r="D115" s="1"/>
      <c r="E115" s="1"/>
      <c r="F115" s="1"/>
      <c r="G115" s="1"/>
      <c r="H115" s="1"/>
    </row>
    <row r="116" spans="1:8" s="3" customFormat="1" x14ac:dyDescent="0.3">
      <c r="A116" s="1"/>
      <c r="B116" s="1"/>
      <c r="C116" s="1"/>
      <c r="D116" s="1"/>
      <c r="E116" s="1"/>
      <c r="F116" s="1"/>
      <c r="G116" s="1"/>
      <c r="H116" s="1"/>
    </row>
    <row r="117" spans="1:8" s="3" customFormat="1" x14ac:dyDescent="0.3">
      <c r="A117" s="1"/>
      <c r="B117" s="1"/>
      <c r="C117" s="1"/>
      <c r="D117" s="1"/>
      <c r="E117" s="1"/>
      <c r="F117" s="1"/>
      <c r="G117" s="1"/>
      <c r="H117" s="1"/>
    </row>
    <row r="118" spans="1:8" s="3" customFormat="1" x14ac:dyDescent="0.3">
      <c r="A118" s="1"/>
      <c r="B118" s="1"/>
      <c r="C118" s="1"/>
      <c r="D118" s="1"/>
      <c r="E118" s="1"/>
      <c r="F118" s="1"/>
      <c r="G118" s="1"/>
      <c r="H118" s="1"/>
    </row>
    <row r="119" spans="1:8" s="3" customFormat="1" x14ac:dyDescent="0.3">
      <c r="A119" s="1"/>
      <c r="B119" s="1"/>
      <c r="C119" s="1"/>
      <c r="D119" s="1"/>
      <c r="E119" s="1"/>
      <c r="F119" s="1"/>
      <c r="G119" s="1"/>
      <c r="H119" s="1"/>
    </row>
    <row r="120" spans="1:8" s="3" customFormat="1" x14ac:dyDescent="0.3">
      <c r="A120" s="1"/>
      <c r="B120" s="1"/>
      <c r="C120" s="1"/>
      <c r="D120" s="1"/>
      <c r="E120" s="1"/>
      <c r="F120" s="1"/>
      <c r="G120" s="1"/>
      <c r="H120" s="1"/>
    </row>
    <row r="121" spans="1:8" s="3" customFormat="1" x14ac:dyDescent="0.3">
      <c r="A121" s="1"/>
      <c r="B121" s="1"/>
      <c r="C121" s="1"/>
      <c r="D121" s="1"/>
      <c r="E121" s="1"/>
      <c r="F121" s="1"/>
      <c r="G121" s="1"/>
      <c r="H121" s="1"/>
    </row>
    <row r="122" spans="1:8" s="3" customFormat="1" x14ac:dyDescent="0.3">
      <c r="A122" s="1"/>
      <c r="B122" s="1"/>
      <c r="C122" s="1"/>
      <c r="D122" s="1"/>
      <c r="E122" s="1"/>
      <c r="F122" s="1"/>
      <c r="G122" s="1"/>
      <c r="H122" s="1"/>
    </row>
    <row r="123" spans="1:8" s="3" customFormat="1" x14ac:dyDescent="0.3">
      <c r="A123" s="1"/>
      <c r="B123" s="1"/>
      <c r="C123" s="1"/>
      <c r="D123" s="1"/>
      <c r="E123" s="1"/>
      <c r="F123" s="1"/>
      <c r="G123" s="1"/>
      <c r="H123" s="1"/>
    </row>
    <row r="124" spans="1:8" s="3" customFormat="1" x14ac:dyDescent="0.3">
      <c r="A124" s="1"/>
      <c r="B124" s="1"/>
      <c r="C124" s="1"/>
      <c r="D124" s="1"/>
      <c r="E124" s="1"/>
      <c r="F124" s="1"/>
      <c r="G124" s="1"/>
      <c r="H124" s="1"/>
    </row>
    <row r="125" spans="1:8" s="3" customFormat="1" x14ac:dyDescent="0.3">
      <c r="A125" s="1"/>
      <c r="B125" s="1"/>
      <c r="C125" s="1"/>
      <c r="D125" s="1"/>
      <c r="E125" s="1"/>
      <c r="F125" s="1"/>
      <c r="G125" s="1"/>
      <c r="H125" s="1"/>
    </row>
    <row r="126" spans="1:8" s="3" customFormat="1" x14ac:dyDescent="0.3">
      <c r="A126" s="1"/>
      <c r="B126" s="1"/>
      <c r="C126" s="1"/>
      <c r="D126" s="1"/>
      <c r="E126" s="1"/>
      <c r="F126" s="1"/>
      <c r="G126" s="1"/>
      <c r="H126" s="1"/>
    </row>
    <row r="127" spans="1:8" s="3" customFormat="1" x14ac:dyDescent="0.3">
      <c r="A127" s="1"/>
      <c r="B127" s="1"/>
      <c r="C127" s="1"/>
      <c r="D127" s="1"/>
      <c r="E127" s="1"/>
      <c r="F127" s="1"/>
      <c r="G127" s="1"/>
      <c r="H127" s="1"/>
    </row>
    <row r="128" spans="1:8" s="3" customFormat="1" x14ac:dyDescent="0.3">
      <c r="A128" s="1"/>
      <c r="B128" s="1"/>
      <c r="C128" s="1"/>
      <c r="D128" s="1"/>
      <c r="E128" s="1"/>
      <c r="F128" s="1"/>
      <c r="G128" s="1"/>
      <c r="H128" s="1"/>
    </row>
    <row r="129" spans="1:8" s="3" customFormat="1" x14ac:dyDescent="0.3">
      <c r="A129" s="1"/>
      <c r="B129" s="1"/>
      <c r="C129" s="1"/>
      <c r="D129" s="1"/>
      <c r="E129" s="1"/>
      <c r="F129" s="1"/>
      <c r="G129" s="1"/>
      <c r="H129" s="1"/>
    </row>
    <row r="130" spans="1:8" s="3" customFormat="1" x14ac:dyDescent="0.3">
      <c r="A130" s="1"/>
      <c r="B130" s="1"/>
      <c r="C130" s="1"/>
      <c r="D130" s="1"/>
      <c r="E130" s="1"/>
      <c r="F130" s="1"/>
      <c r="G130" s="1"/>
      <c r="H130" s="1"/>
    </row>
    <row r="131" spans="1:8" s="3" customFormat="1" x14ac:dyDescent="0.3">
      <c r="A131" s="1"/>
      <c r="B131" s="1"/>
      <c r="C131" s="1"/>
      <c r="D131" s="1"/>
      <c r="E131" s="1"/>
      <c r="F131" s="1"/>
      <c r="G131" s="1"/>
      <c r="H131" s="1"/>
    </row>
    <row r="132" spans="1:8" s="3" customFormat="1" x14ac:dyDescent="0.3">
      <c r="A132" s="1"/>
      <c r="B132" s="1"/>
      <c r="C132" s="1"/>
      <c r="D132" s="1"/>
      <c r="E132" s="1"/>
      <c r="F132" s="1"/>
      <c r="G132" s="1"/>
      <c r="H132" s="1"/>
    </row>
    <row r="133" spans="1:8" s="3" customFormat="1" x14ac:dyDescent="0.3">
      <c r="A133" s="1"/>
      <c r="B133" s="1"/>
      <c r="C133" s="1"/>
      <c r="D133" s="1"/>
      <c r="E133" s="1"/>
      <c r="F133" s="1"/>
      <c r="G133" s="1"/>
      <c r="H133" s="1"/>
    </row>
    <row r="134" spans="1:8" s="3" customFormat="1" x14ac:dyDescent="0.3">
      <c r="A134" s="1"/>
      <c r="B134" s="1"/>
      <c r="C134" s="1"/>
      <c r="D134" s="1"/>
      <c r="E134" s="1"/>
      <c r="F134" s="1"/>
      <c r="G134" s="1"/>
      <c r="H134" s="1"/>
    </row>
    <row r="135" spans="1:8" s="3" customFormat="1" x14ac:dyDescent="0.3">
      <c r="A135" s="1"/>
      <c r="B135" s="1"/>
      <c r="C135" s="1"/>
      <c r="D135" s="1"/>
      <c r="E135" s="1"/>
      <c r="F135" s="1"/>
      <c r="G135" s="1"/>
      <c r="H135" s="1"/>
    </row>
    <row r="136" spans="1:8" s="3" customFormat="1" x14ac:dyDescent="0.3">
      <c r="A136" s="1"/>
      <c r="B136" s="1"/>
      <c r="C136" s="1"/>
      <c r="D136" s="1"/>
      <c r="E136" s="1"/>
      <c r="F136" s="1"/>
      <c r="G136" s="1"/>
      <c r="H136" s="1"/>
    </row>
    <row r="137" spans="1:8" s="3" customFormat="1" x14ac:dyDescent="0.3">
      <c r="A137" s="1"/>
      <c r="B137" s="1"/>
      <c r="C137" s="1"/>
      <c r="D137" s="1"/>
      <c r="E137" s="1"/>
      <c r="F137" s="1"/>
      <c r="G137" s="1"/>
      <c r="H137" s="1"/>
    </row>
    <row r="138" spans="1:8" s="3" customFormat="1" x14ac:dyDescent="0.3">
      <c r="A138" s="1"/>
      <c r="B138" s="1"/>
      <c r="C138" s="1"/>
      <c r="D138" s="1"/>
      <c r="E138" s="1"/>
      <c r="F138" s="1"/>
      <c r="G138" s="1"/>
      <c r="H138" s="1"/>
    </row>
    <row r="139" spans="1:8" s="3" customFormat="1" x14ac:dyDescent="0.3">
      <c r="A139" s="1"/>
      <c r="B139" s="1"/>
      <c r="C139" s="1"/>
      <c r="D139" s="1"/>
      <c r="E139" s="1"/>
      <c r="F139" s="1"/>
      <c r="G139" s="1"/>
      <c r="H139" s="1"/>
    </row>
    <row r="140" spans="1:8" s="3" customFormat="1" x14ac:dyDescent="0.3">
      <c r="A140" s="1"/>
      <c r="B140" s="1"/>
      <c r="C140" s="1"/>
      <c r="D140" s="1"/>
      <c r="E140" s="1"/>
      <c r="F140" s="1"/>
      <c r="G140" s="1"/>
      <c r="H140" s="1"/>
    </row>
    <row r="141" spans="1:8" s="3" customFormat="1" x14ac:dyDescent="0.3">
      <c r="A141" s="1"/>
      <c r="B141" s="1"/>
      <c r="C141" s="1"/>
      <c r="D141" s="1"/>
      <c r="E141" s="1"/>
      <c r="F141" s="1"/>
      <c r="G141" s="1"/>
      <c r="H141" s="1"/>
    </row>
    <row r="142" spans="1:8" s="3" customFormat="1" x14ac:dyDescent="0.3">
      <c r="A142" s="1"/>
      <c r="B142" s="1"/>
      <c r="C142" s="1"/>
      <c r="D142" s="1"/>
      <c r="E142" s="1"/>
      <c r="F142" s="1"/>
      <c r="G142" s="1"/>
      <c r="H142" s="1"/>
    </row>
    <row r="143" spans="1:8" s="3" customFormat="1" x14ac:dyDescent="0.3">
      <c r="A143" s="1"/>
      <c r="B143" s="1"/>
      <c r="C143" s="1"/>
      <c r="D143" s="1"/>
      <c r="E143" s="1"/>
      <c r="F143" s="1"/>
      <c r="G143" s="1"/>
      <c r="H143" s="1"/>
    </row>
    <row r="144" spans="1:8" s="3" customFormat="1" x14ac:dyDescent="0.3">
      <c r="A144" s="1"/>
      <c r="B144" s="1"/>
      <c r="C144" s="1"/>
      <c r="D144" s="1"/>
      <c r="E144" s="1"/>
      <c r="F144" s="1"/>
      <c r="G144" s="1"/>
      <c r="H144" s="1"/>
    </row>
    <row r="145" spans="1:8" s="3" customFormat="1" x14ac:dyDescent="0.3">
      <c r="A145" s="1"/>
      <c r="B145" s="1"/>
      <c r="C145" s="1"/>
      <c r="D145" s="1"/>
      <c r="E145" s="1"/>
      <c r="F145" s="1"/>
      <c r="G145" s="1"/>
      <c r="H145" s="1"/>
    </row>
    <row r="146" spans="1:8" s="3" customFormat="1" x14ac:dyDescent="0.3">
      <c r="A146" s="1"/>
      <c r="B146" s="1"/>
      <c r="C146" s="1"/>
      <c r="D146" s="1"/>
      <c r="E146" s="1"/>
      <c r="F146" s="1"/>
      <c r="G146" s="1"/>
      <c r="H146" s="1"/>
    </row>
    <row r="147" spans="1:8" s="3" customFormat="1" x14ac:dyDescent="0.3">
      <c r="A147" s="1"/>
      <c r="B147" s="1"/>
      <c r="C147" s="1"/>
      <c r="D147" s="1"/>
      <c r="E147" s="1"/>
      <c r="F147" s="1"/>
      <c r="G147" s="1"/>
      <c r="H147" s="1"/>
    </row>
    <row r="148" spans="1:8" s="3" customFormat="1" x14ac:dyDescent="0.3">
      <c r="A148" s="1"/>
      <c r="B148" s="1"/>
      <c r="C148" s="1"/>
      <c r="D148" s="1"/>
      <c r="E148" s="1"/>
      <c r="F148" s="1"/>
      <c r="G148" s="1"/>
      <c r="H148" s="1"/>
    </row>
    <row r="149" spans="1:8" s="3" customFormat="1" x14ac:dyDescent="0.3">
      <c r="A149" s="1"/>
      <c r="B149" s="1"/>
      <c r="C149" s="1"/>
      <c r="D149" s="1"/>
      <c r="E149" s="1"/>
      <c r="F149" s="1"/>
      <c r="G149" s="1"/>
      <c r="H149" s="1"/>
    </row>
    <row r="150" spans="1:8" s="3" customFormat="1" x14ac:dyDescent="0.3">
      <c r="A150" s="1"/>
      <c r="B150" s="1"/>
      <c r="C150" s="1"/>
      <c r="D150" s="1"/>
      <c r="E150" s="1"/>
      <c r="F150" s="1"/>
      <c r="G150" s="1"/>
      <c r="H150" s="1"/>
    </row>
    <row r="151" spans="1:8" s="3" customFormat="1" x14ac:dyDescent="0.3">
      <c r="A151" s="1"/>
      <c r="B151" s="1"/>
      <c r="C151" s="1"/>
      <c r="D151" s="1"/>
      <c r="E151" s="1"/>
      <c r="F151" s="1"/>
      <c r="G151" s="1"/>
      <c r="H151" s="1"/>
    </row>
    <row r="152" spans="1:8" s="3" customFormat="1" x14ac:dyDescent="0.3">
      <c r="A152" s="1"/>
      <c r="B152" s="1"/>
      <c r="C152" s="1"/>
      <c r="D152" s="1"/>
      <c r="E152" s="1"/>
      <c r="F152" s="1"/>
      <c r="G152" s="1"/>
      <c r="H152" s="1"/>
    </row>
    <row r="153" spans="1:8" s="3" customFormat="1" x14ac:dyDescent="0.3">
      <c r="A153" s="1"/>
      <c r="B153" s="1"/>
      <c r="C153" s="1"/>
      <c r="D153" s="1"/>
      <c r="E153" s="1"/>
      <c r="F153" s="1"/>
      <c r="G153" s="1"/>
      <c r="H153" s="1"/>
    </row>
    <row r="154" spans="1:8" s="3" customFormat="1" x14ac:dyDescent="0.3">
      <c r="A154" s="1"/>
      <c r="B154" s="1"/>
      <c r="C154" s="1"/>
      <c r="D154" s="1"/>
      <c r="E154" s="1"/>
      <c r="F154" s="1"/>
      <c r="G154" s="1"/>
      <c r="H154" s="1"/>
    </row>
    <row r="155" spans="1:8" s="3" customFormat="1" x14ac:dyDescent="0.3">
      <c r="A155" s="1"/>
      <c r="B155" s="1"/>
      <c r="C155" s="1"/>
      <c r="D155" s="1"/>
      <c r="E155" s="1"/>
      <c r="F155" s="1"/>
      <c r="G155" s="1"/>
      <c r="H155" s="1"/>
    </row>
    <row r="156" spans="1:8" s="3" customFormat="1" x14ac:dyDescent="0.3">
      <c r="A156" s="1"/>
      <c r="B156" s="1"/>
      <c r="C156" s="1"/>
      <c r="D156" s="1"/>
      <c r="E156" s="1"/>
      <c r="F156" s="1"/>
      <c r="G156" s="1"/>
      <c r="H156" s="1"/>
    </row>
    <row r="157" spans="1:8" s="3" customFormat="1" x14ac:dyDescent="0.3">
      <c r="A157" s="1"/>
      <c r="B157" s="1"/>
      <c r="C157" s="1"/>
      <c r="D157" s="1"/>
      <c r="E157" s="1"/>
      <c r="F157" s="1"/>
      <c r="G157" s="1"/>
      <c r="H157" s="1"/>
    </row>
    <row r="158" spans="1:8" s="3" customFormat="1" x14ac:dyDescent="0.3">
      <c r="A158" s="1"/>
      <c r="B158" s="1"/>
      <c r="C158" s="1"/>
      <c r="D158" s="1"/>
      <c r="E158" s="1"/>
      <c r="F158" s="1"/>
      <c r="G158" s="1"/>
      <c r="H158" s="1"/>
    </row>
    <row r="159" spans="1:8" s="3" customFormat="1" x14ac:dyDescent="0.3">
      <c r="A159" s="1"/>
      <c r="B159" s="1"/>
      <c r="C159" s="1"/>
      <c r="D159" s="1"/>
      <c r="E159" s="1"/>
      <c r="F159" s="1"/>
      <c r="G159" s="1"/>
      <c r="H159" s="1"/>
    </row>
    <row r="160" spans="1:8" s="3" customFormat="1" x14ac:dyDescent="0.3">
      <c r="A160" s="1"/>
      <c r="B160" s="1"/>
      <c r="C160" s="1"/>
      <c r="D160" s="1"/>
      <c r="E160" s="1"/>
      <c r="F160" s="1"/>
      <c r="G160" s="1"/>
      <c r="H160" s="1"/>
    </row>
    <row r="161" spans="1:8" s="3" customFormat="1" x14ac:dyDescent="0.3">
      <c r="A161" s="1"/>
      <c r="B161" s="1"/>
      <c r="C161" s="1"/>
      <c r="D161" s="1"/>
      <c r="E161" s="1"/>
      <c r="F161" s="1"/>
      <c r="G161" s="1"/>
      <c r="H161" s="1"/>
    </row>
    <row r="162" spans="1:8" s="3" customFormat="1" x14ac:dyDescent="0.3">
      <c r="A162" s="1"/>
      <c r="B162" s="1"/>
      <c r="C162" s="1"/>
      <c r="D162" s="1"/>
      <c r="E162" s="1"/>
      <c r="F162" s="1"/>
      <c r="G162" s="1"/>
      <c r="H162" s="1"/>
    </row>
    <row r="163" spans="1:8" s="3" customFormat="1" x14ac:dyDescent="0.3">
      <c r="A163" s="1"/>
      <c r="B163" s="1"/>
      <c r="C163" s="1"/>
      <c r="D163" s="1"/>
      <c r="E163" s="1"/>
      <c r="F163" s="1"/>
      <c r="G163" s="1"/>
      <c r="H163" s="1"/>
    </row>
    <row r="164" spans="1:8" s="3" customFormat="1" x14ac:dyDescent="0.3">
      <c r="A164" s="1"/>
      <c r="B164" s="1"/>
      <c r="C164" s="1"/>
      <c r="D164" s="1"/>
      <c r="E164" s="1"/>
      <c r="F164" s="1"/>
      <c r="G164" s="1"/>
      <c r="H164" s="1"/>
    </row>
    <row r="165" spans="1:8" s="3" customFormat="1" x14ac:dyDescent="0.3">
      <c r="A165" s="1"/>
      <c r="B165" s="1"/>
      <c r="C165" s="1"/>
      <c r="D165" s="1"/>
      <c r="E165" s="1"/>
      <c r="F165" s="1"/>
      <c r="G165" s="1"/>
      <c r="H165" s="1"/>
    </row>
    <row r="166" spans="1:8" s="3" customFormat="1" x14ac:dyDescent="0.3">
      <c r="A166" s="1"/>
      <c r="B166" s="1"/>
      <c r="C166" s="1"/>
      <c r="D166" s="1"/>
      <c r="E166" s="1"/>
      <c r="F166" s="1"/>
      <c r="G166" s="1"/>
      <c r="H166" s="1"/>
    </row>
    <row r="167" spans="1:8" s="3" customFormat="1" x14ac:dyDescent="0.3">
      <c r="A167" s="1"/>
      <c r="B167" s="1"/>
      <c r="C167" s="1"/>
      <c r="D167" s="1"/>
      <c r="E167" s="1"/>
      <c r="F167" s="1"/>
      <c r="G167" s="1"/>
      <c r="H167" s="1"/>
    </row>
    <row r="168" spans="1:8" s="3" customFormat="1" x14ac:dyDescent="0.3">
      <c r="A168" s="1"/>
      <c r="B168" s="1"/>
      <c r="C168" s="1"/>
      <c r="D168" s="1"/>
      <c r="E168" s="1"/>
      <c r="F168" s="1"/>
      <c r="G168" s="1"/>
      <c r="H168" s="1"/>
    </row>
    <row r="169" spans="1:8" s="3" customFormat="1" x14ac:dyDescent="0.3">
      <c r="A169" s="1"/>
      <c r="B169" s="1"/>
      <c r="C169" s="1"/>
      <c r="D169" s="1"/>
      <c r="E169" s="1"/>
      <c r="F169" s="1"/>
      <c r="G169" s="1"/>
      <c r="H169" s="1"/>
    </row>
    <row r="170" spans="1:8" s="3" customFormat="1" x14ac:dyDescent="0.3">
      <c r="A170" s="1"/>
      <c r="B170" s="1"/>
      <c r="C170" s="1"/>
      <c r="D170" s="1"/>
      <c r="E170" s="1"/>
      <c r="F170" s="1"/>
      <c r="G170" s="1"/>
      <c r="H170" s="1"/>
    </row>
    <row r="171" spans="1:8" s="3" customFormat="1" x14ac:dyDescent="0.3">
      <c r="A171" s="1"/>
      <c r="B171" s="1"/>
      <c r="C171" s="1"/>
      <c r="D171" s="1"/>
      <c r="E171" s="1"/>
      <c r="F171" s="1"/>
      <c r="G171" s="1"/>
      <c r="H171" s="1"/>
    </row>
    <row r="172" spans="1:8" s="3" customFormat="1" x14ac:dyDescent="0.3">
      <c r="A172" s="1"/>
      <c r="B172" s="1"/>
      <c r="C172" s="1"/>
      <c r="D172" s="1"/>
      <c r="E172" s="1"/>
      <c r="F172" s="1"/>
      <c r="G172" s="1"/>
      <c r="H172" s="1"/>
    </row>
    <row r="173" spans="1:8" s="3" customFormat="1" x14ac:dyDescent="0.3">
      <c r="A173" s="1"/>
      <c r="B173" s="1"/>
      <c r="C173" s="1"/>
      <c r="D173" s="1"/>
      <c r="E173" s="1"/>
      <c r="F173" s="1"/>
      <c r="G173" s="1"/>
      <c r="H173" s="1"/>
    </row>
    <row r="174" spans="1:8" s="3" customFormat="1" x14ac:dyDescent="0.3">
      <c r="A174" s="1"/>
      <c r="B174" s="1"/>
      <c r="C174" s="1"/>
      <c r="D174" s="1"/>
      <c r="E174" s="1"/>
      <c r="F174" s="1"/>
      <c r="G174" s="1"/>
      <c r="H174" s="1"/>
    </row>
    <row r="175" spans="1:8" s="3" customFormat="1" x14ac:dyDescent="0.3">
      <c r="A175" s="1"/>
      <c r="B175" s="1"/>
      <c r="C175" s="1"/>
      <c r="D175" s="1"/>
      <c r="E175" s="1"/>
      <c r="F175" s="1"/>
      <c r="G175" s="1"/>
      <c r="H175" s="1"/>
    </row>
    <row r="176" spans="1:8" s="3" customFormat="1" x14ac:dyDescent="0.3">
      <c r="A176" s="1"/>
      <c r="B176" s="1"/>
      <c r="C176" s="1"/>
      <c r="D176" s="1"/>
      <c r="E176" s="1"/>
      <c r="F176" s="1"/>
      <c r="G176" s="1"/>
      <c r="H176" s="1"/>
    </row>
    <row r="177" spans="1:8" s="3" customFormat="1" x14ac:dyDescent="0.3">
      <c r="A177" s="1"/>
      <c r="B177" s="1"/>
      <c r="C177" s="1"/>
      <c r="D177" s="1"/>
      <c r="E177" s="1"/>
      <c r="F177" s="1"/>
      <c r="G177" s="1"/>
      <c r="H177" s="1"/>
    </row>
    <row r="178" spans="1:8" s="3" customFormat="1" x14ac:dyDescent="0.3">
      <c r="A178" s="1"/>
      <c r="B178" s="1"/>
      <c r="C178" s="1"/>
      <c r="D178" s="1"/>
      <c r="E178" s="1"/>
      <c r="F178" s="1"/>
      <c r="G178" s="1"/>
      <c r="H178" s="1"/>
    </row>
    <row r="179" spans="1:8" s="3" customFormat="1" x14ac:dyDescent="0.3">
      <c r="A179" s="1"/>
      <c r="B179" s="1"/>
      <c r="C179" s="1"/>
      <c r="D179" s="1"/>
      <c r="E179" s="1"/>
      <c r="F179" s="1"/>
      <c r="G179" s="1"/>
      <c r="H179" s="1"/>
    </row>
    <row r="180" spans="1:8" s="3" customFormat="1" x14ac:dyDescent="0.3">
      <c r="A180" s="1"/>
      <c r="B180" s="1"/>
      <c r="C180" s="1"/>
      <c r="D180" s="1"/>
      <c r="E180" s="1"/>
      <c r="F180" s="1"/>
      <c r="G180" s="1"/>
      <c r="H180" s="1"/>
    </row>
    <row r="181" spans="1:8" s="3" customFormat="1" x14ac:dyDescent="0.3">
      <c r="A181" s="1"/>
      <c r="B181" s="1"/>
      <c r="C181" s="1"/>
      <c r="D181" s="1"/>
      <c r="E181" s="1"/>
      <c r="F181" s="1"/>
      <c r="G181" s="1"/>
      <c r="H181" s="1"/>
    </row>
    <row r="182" spans="1:8" s="3" customFormat="1" x14ac:dyDescent="0.3">
      <c r="A182" s="1"/>
      <c r="B182" s="1"/>
      <c r="C182" s="1"/>
      <c r="D182" s="1"/>
      <c r="E182" s="1"/>
      <c r="F182" s="1"/>
      <c r="G182" s="1"/>
      <c r="H182" s="1"/>
    </row>
    <row r="183" spans="1:8" s="3" customFormat="1" x14ac:dyDescent="0.3">
      <c r="A183" s="1"/>
      <c r="B183" s="1"/>
      <c r="C183" s="1"/>
      <c r="D183" s="1"/>
      <c r="E183" s="1"/>
      <c r="F183" s="1"/>
      <c r="G183" s="1"/>
      <c r="H183" s="1"/>
    </row>
    <row r="184" spans="1:8" s="3" customFormat="1" x14ac:dyDescent="0.3">
      <c r="A184" s="1"/>
      <c r="B184" s="1"/>
      <c r="C184" s="1"/>
      <c r="D184" s="1"/>
      <c r="E184" s="1"/>
      <c r="F184" s="1"/>
      <c r="G184" s="1"/>
      <c r="H184" s="1"/>
    </row>
    <row r="185" spans="1:8" s="3" customFormat="1" x14ac:dyDescent="0.3">
      <c r="A185" s="1"/>
      <c r="B185" s="1"/>
      <c r="C185" s="1"/>
      <c r="D185" s="1"/>
      <c r="E185" s="1"/>
      <c r="F185" s="1"/>
      <c r="G185" s="1"/>
      <c r="H185" s="1"/>
    </row>
    <row r="186" spans="1:8" s="3" customFormat="1" x14ac:dyDescent="0.3">
      <c r="A186" s="1"/>
      <c r="B186" s="1"/>
      <c r="C186" s="1"/>
      <c r="D186" s="1"/>
      <c r="E186" s="1"/>
      <c r="F186" s="1"/>
      <c r="G186" s="1"/>
      <c r="H186" s="1"/>
    </row>
    <row r="187" spans="1:8" s="3" customFormat="1" x14ac:dyDescent="0.3">
      <c r="A187" s="1"/>
      <c r="B187" s="1"/>
      <c r="C187" s="1"/>
      <c r="D187" s="1"/>
      <c r="E187" s="1"/>
      <c r="F187" s="1"/>
      <c r="G187" s="1"/>
      <c r="H187" s="1"/>
    </row>
    <row r="188" spans="1:8" s="3" customFormat="1" x14ac:dyDescent="0.3">
      <c r="A188" s="1"/>
      <c r="B188" s="1"/>
      <c r="C188" s="1"/>
      <c r="D188" s="1"/>
      <c r="E188" s="1"/>
      <c r="F188" s="1"/>
      <c r="G188" s="1"/>
      <c r="H188" s="1"/>
    </row>
    <row r="189" spans="1:8" s="3" customFormat="1" x14ac:dyDescent="0.3">
      <c r="A189" s="1"/>
      <c r="B189" s="1"/>
      <c r="C189" s="1"/>
      <c r="D189" s="1"/>
      <c r="E189" s="1"/>
      <c r="F189" s="1"/>
      <c r="G189" s="1"/>
      <c r="H189" s="1"/>
    </row>
    <row r="190" spans="1:8" s="3" customFormat="1" x14ac:dyDescent="0.3">
      <c r="A190" s="1"/>
      <c r="B190" s="1"/>
      <c r="C190" s="1"/>
      <c r="D190" s="1"/>
      <c r="E190" s="1"/>
      <c r="F190" s="1"/>
      <c r="G190" s="1"/>
      <c r="H190" s="1"/>
    </row>
    <row r="191" spans="1:8" s="3" customFormat="1" x14ac:dyDescent="0.3">
      <c r="A191" s="1"/>
      <c r="B191" s="1"/>
      <c r="C191" s="1"/>
      <c r="D191" s="1"/>
      <c r="E191" s="1"/>
      <c r="F191" s="1"/>
      <c r="G191" s="1"/>
      <c r="H191" s="1"/>
    </row>
    <row r="192" spans="1:8" s="3" customFormat="1" x14ac:dyDescent="0.3">
      <c r="A192" s="1"/>
      <c r="B192" s="1"/>
      <c r="C192" s="1"/>
      <c r="D192" s="1"/>
      <c r="E192" s="1"/>
      <c r="F192" s="1"/>
      <c r="G192" s="1"/>
      <c r="H192" s="1"/>
    </row>
    <row r="193" spans="1:8" s="3" customFormat="1" x14ac:dyDescent="0.3">
      <c r="A193" s="1"/>
      <c r="B193" s="1"/>
      <c r="C193" s="1"/>
      <c r="D193" s="1"/>
      <c r="E193" s="1"/>
      <c r="F193" s="1"/>
      <c r="G193" s="1"/>
      <c r="H193" s="1"/>
    </row>
    <row r="194" spans="1:8" s="3" customFormat="1" x14ac:dyDescent="0.3">
      <c r="A194" s="1"/>
      <c r="B194" s="1"/>
      <c r="C194" s="1"/>
      <c r="D194" s="1"/>
      <c r="E194" s="1"/>
      <c r="F194" s="1"/>
      <c r="G194" s="1"/>
      <c r="H194" s="1"/>
    </row>
    <row r="195" spans="1:8" s="3" customFormat="1" x14ac:dyDescent="0.3">
      <c r="A195" s="1"/>
      <c r="B195" s="1"/>
      <c r="C195" s="1"/>
      <c r="D195" s="1"/>
      <c r="E195" s="1"/>
      <c r="F195" s="1"/>
      <c r="G195" s="1"/>
      <c r="H195" s="1"/>
    </row>
    <row r="196" spans="1:8" s="3" customFormat="1" x14ac:dyDescent="0.3">
      <c r="A196" s="1"/>
      <c r="B196" s="1"/>
      <c r="C196" s="1"/>
      <c r="D196" s="1"/>
      <c r="E196" s="1"/>
      <c r="F196" s="1"/>
      <c r="G196" s="1"/>
      <c r="H196" s="1"/>
    </row>
    <row r="197" spans="1:8" s="3" customFormat="1" x14ac:dyDescent="0.3">
      <c r="A197" s="1"/>
      <c r="B197" s="1"/>
      <c r="C197" s="1"/>
      <c r="D197" s="1"/>
      <c r="E197" s="1"/>
      <c r="F197" s="1"/>
      <c r="G197" s="1"/>
      <c r="H197" s="1"/>
    </row>
    <row r="198" spans="1:8" s="3" customFormat="1" x14ac:dyDescent="0.3">
      <c r="A198" s="1"/>
      <c r="B198" s="1"/>
      <c r="C198" s="1"/>
      <c r="D198" s="1"/>
      <c r="E198" s="1"/>
      <c r="F198" s="1"/>
      <c r="G198" s="1"/>
      <c r="H198" s="1"/>
    </row>
  </sheetData>
  <mergeCells count="21">
    <mergeCell ref="B18:H18"/>
    <mergeCell ref="B23:H23"/>
    <mergeCell ref="A60:B60"/>
    <mergeCell ref="A61:B61"/>
    <mergeCell ref="A62:B62"/>
    <mergeCell ref="G60:H60"/>
    <mergeCell ref="A10:H10"/>
    <mergeCell ref="A11:H11"/>
    <mergeCell ref="A12:H12"/>
    <mergeCell ref="A14:A16"/>
    <mergeCell ref="B14:B16"/>
    <mergeCell ref="C14:D14"/>
    <mergeCell ref="E14:F14"/>
    <mergeCell ref="G14:H14"/>
    <mergeCell ref="G2:I2"/>
    <mergeCell ref="G3:I3"/>
    <mergeCell ref="G4:I4"/>
    <mergeCell ref="G5:I5"/>
    <mergeCell ref="G8:H8"/>
    <mergeCell ref="G7:H7"/>
    <mergeCell ref="G6:I6"/>
  </mergeCells>
  <printOptions horizontalCentered="1"/>
  <pageMargins left="0.78740157480314965" right="0.78740157480314965" top="1.1811023622047245" bottom="0.39370078740157483" header="0.19685039370078741" footer="0.19685039370078741"/>
  <pageSetup paperSize="9" scale="61" firstPageNumber="0" fitToHeight="2" orientation="landscape" horizontalDpi="300" verticalDpi="300" r:id="rId1"/>
  <headerFooter differentFirst="1">
    <oddHeader xml:space="preserve">&amp;C&amp;"Times New Roman,Обычный"&amp;14
2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197"/>
  <sheetViews>
    <sheetView view="pageBreakPreview" topLeftCell="A28" zoomScaleNormal="100" zoomScaleSheetLayoutView="100" zoomScalePageLayoutView="65" workbookViewId="0">
      <selection activeCell="A36" sqref="A36:XFD37"/>
    </sheetView>
  </sheetViews>
  <sheetFormatPr defaultColWidth="8.5703125" defaultRowHeight="31.5" customHeight="1" x14ac:dyDescent="0.3"/>
  <cols>
    <col min="1" max="1" width="7" style="1" customWidth="1"/>
    <col min="2" max="2" width="56.7109375" style="1" customWidth="1"/>
    <col min="3" max="3" width="19.28515625" style="1" customWidth="1"/>
    <col min="4" max="4" width="12.28515625" style="1" customWidth="1"/>
    <col min="5" max="5" width="19.28515625" style="1" customWidth="1"/>
    <col min="6" max="6" width="14.140625" style="1" customWidth="1"/>
    <col min="7" max="7" width="22.7109375" style="1" customWidth="1"/>
    <col min="8" max="8" width="20.140625" style="1" customWidth="1"/>
    <col min="9" max="9" width="23.28515625" style="1" customWidth="1"/>
    <col min="10" max="10" width="16.7109375" style="1" customWidth="1"/>
    <col min="11" max="11" width="19.7109375" style="1" customWidth="1"/>
    <col min="12" max="12" width="18.42578125" style="1" customWidth="1"/>
    <col min="13" max="13" width="19.5703125" style="3" customWidth="1"/>
    <col min="14" max="14" width="17.140625" style="1" customWidth="1"/>
    <col min="15" max="15" width="16.5703125" style="1" customWidth="1"/>
    <col min="16" max="16" width="16.140625" style="1" customWidth="1"/>
    <col min="17" max="1025" width="8.5703125" style="1"/>
    <col min="1026" max="16384" width="8.5703125" style="4"/>
  </cols>
  <sheetData>
    <row r="1" spans="1:1025" s="1" customFormat="1" ht="31.5" customHeight="1" x14ac:dyDescent="0.3">
      <c r="L1" s="5" t="s">
        <v>117</v>
      </c>
    </row>
    <row r="2" spans="1:1025" ht="20.25" customHeight="1" x14ac:dyDescent="0.3">
      <c r="L2" s="226" t="s">
        <v>1</v>
      </c>
      <c r="M2" s="226"/>
      <c r="N2" s="226"/>
    </row>
    <row r="3" spans="1:1025" ht="21" customHeight="1" x14ac:dyDescent="0.3">
      <c r="L3" s="226" t="s">
        <v>103</v>
      </c>
      <c r="M3" s="226"/>
      <c r="N3" s="226"/>
    </row>
    <row r="4" spans="1:1025" ht="18.75" customHeight="1" x14ac:dyDescent="0.3">
      <c r="L4" s="226" t="s">
        <v>141</v>
      </c>
      <c r="M4" s="226"/>
      <c r="N4" s="226"/>
    </row>
    <row r="5" spans="1:1025" ht="21" customHeight="1" x14ac:dyDescent="0.3">
      <c r="L5" s="226" t="s">
        <v>4</v>
      </c>
      <c r="M5" s="226"/>
      <c r="N5" s="226"/>
    </row>
    <row r="6" spans="1:1025" ht="21" customHeight="1" x14ac:dyDescent="0.3">
      <c r="L6" s="220" t="s">
        <v>172</v>
      </c>
      <c r="M6" s="220"/>
      <c r="N6" s="220"/>
    </row>
    <row r="7" spans="1:1025" ht="61.5" customHeight="1" x14ac:dyDescent="0.3">
      <c r="L7" s="211" t="s">
        <v>171</v>
      </c>
      <c r="M7" s="211"/>
      <c r="N7" s="211"/>
    </row>
    <row r="8" spans="1:1025" s="156" customFormat="1" ht="21.75" customHeight="1" x14ac:dyDescent="0.3">
      <c r="F8" s="1"/>
      <c r="G8" s="1"/>
      <c r="H8" s="1"/>
      <c r="L8" s="221" t="s">
        <v>104</v>
      </c>
      <c r="M8" s="221"/>
    </row>
    <row r="9" spans="1:1025" ht="31.5" customHeight="1" x14ac:dyDescent="0.3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025" ht="31.5" customHeight="1" x14ac:dyDescent="0.3">
      <c r="A10" s="203" t="s">
        <v>6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</row>
    <row r="11" spans="1:1025" ht="25.5" customHeight="1" x14ac:dyDescent="0.3">
      <c r="A11" s="203" t="s">
        <v>118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</row>
    <row r="12" spans="1:1025" ht="24.75" customHeight="1" x14ac:dyDescent="0.3">
      <c r="A12" s="203" t="s">
        <v>8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</row>
    <row r="13" spans="1:1025" ht="31.5" customHeight="1" x14ac:dyDescent="0.3">
      <c r="N13" s="7"/>
    </row>
    <row r="14" spans="1:1025" s="88" customFormat="1" ht="150.75" customHeight="1" x14ac:dyDescent="0.3">
      <c r="A14" s="212" t="s">
        <v>10</v>
      </c>
      <c r="B14" s="213" t="s">
        <v>11</v>
      </c>
      <c r="C14" s="227" t="s">
        <v>151</v>
      </c>
      <c r="D14" s="228"/>
      <c r="E14" s="213" t="s">
        <v>145</v>
      </c>
      <c r="F14" s="213"/>
      <c r="G14" s="219" t="s">
        <v>146</v>
      </c>
      <c r="H14" s="219"/>
      <c r="I14" s="215" t="s">
        <v>147</v>
      </c>
      <c r="J14" s="215"/>
      <c r="K14" s="222" t="s">
        <v>152</v>
      </c>
      <c r="L14" s="219"/>
      <c r="M14" s="224" t="s">
        <v>154</v>
      </c>
      <c r="N14" s="216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</row>
    <row r="15" spans="1:1025" ht="42" customHeight="1" x14ac:dyDescent="0.3">
      <c r="A15" s="212"/>
      <c r="B15" s="213"/>
      <c r="C15" s="9" t="s">
        <v>14</v>
      </c>
      <c r="D15" s="8" t="s">
        <v>15</v>
      </c>
      <c r="E15" s="9" t="s">
        <v>14</v>
      </c>
      <c r="F15" s="8" t="s">
        <v>15</v>
      </c>
      <c r="G15" s="8" t="s">
        <v>14</v>
      </c>
      <c r="H15" s="8" t="s">
        <v>15</v>
      </c>
      <c r="I15" s="8" t="s">
        <v>14</v>
      </c>
      <c r="J15" s="8" t="s">
        <v>15</v>
      </c>
      <c r="K15" s="8" t="s">
        <v>14</v>
      </c>
      <c r="L15" s="8" t="s">
        <v>15</v>
      </c>
      <c r="M15" s="8" t="s">
        <v>14</v>
      </c>
      <c r="N15" s="10" t="s">
        <v>15</v>
      </c>
    </row>
    <row r="16" spans="1:1025" ht="31.5" customHeight="1" x14ac:dyDescent="0.3">
      <c r="A16" s="212"/>
      <c r="B16" s="213"/>
      <c r="C16" s="11" t="s">
        <v>16</v>
      </c>
      <c r="D16" s="12" t="s">
        <v>17</v>
      </c>
      <c r="E16" s="11" t="s">
        <v>16</v>
      </c>
      <c r="F16" s="12" t="s">
        <v>17</v>
      </c>
      <c r="G16" s="11" t="s">
        <v>16</v>
      </c>
      <c r="H16" s="12" t="s">
        <v>17</v>
      </c>
      <c r="I16" s="11" t="s">
        <v>16</v>
      </c>
      <c r="J16" s="12" t="s">
        <v>17</v>
      </c>
      <c r="K16" s="11" t="s">
        <v>16</v>
      </c>
      <c r="L16" s="12" t="s">
        <v>17</v>
      </c>
      <c r="M16" s="11" t="s">
        <v>16</v>
      </c>
      <c r="N16" s="14" t="s">
        <v>17</v>
      </c>
    </row>
    <row r="17" spans="1:1025" s="168" customFormat="1" ht="26.25" customHeight="1" x14ac:dyDescent="0.25">
      <c r="A17" s="15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2">
        <v>7</v>
      </c>
      <c r="H17" s="12">
        <v>8</v>
      </c>
      <c r="I17" s="12">
        <v>9</v>
      </c>
      <c r="J17" s="12">
        <v>10</v>
      </c>
      <c r="K17" s="11">
        <v>11</v>
      </c>
      <c r="L17" s="12">
        <v>12</v>
      </c>
      <c r="M17" s="11">
        <v>13</v>
      </c>
      <c r="N17" s="14">
        <v>14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</row>
    <row r="18" spans="1:1025" ht="31.5" customHeight="1" x14ac:dyDescent="0.3">
      <c r="A18" s="20" t="s">
        <v>18</v>
      </c>
      <c r="B18" s="229" t="s">
        <v>119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1"/>
    </row>
    <row r="19" spans="1:1025" ht="31.5" customHeight="1" x14ac:dyDescent="0.3">
      <c r="A19" s="20">
        <v>1</v>
      </c>
      <c r="B19" s="21" t="s">
        <v>109</v>
      </c>
      <c r="C19" s="11" t="s">
        <v>93</v>
      </c>
      <c r="D19" s="122">
        <f>SUM(D20:D22)</f>
        <v>2080.23</v>
      </c>
      <c r="E19" s="11" t="s">
        <v>93</v>
      </c>
      <c r="F19" s="122">
        <f>SUM(F20:F22)</f>
        <v>2657.65</v>
      </c>
      <c r="G19" s="11" t="s">
        <v>93</v>
      </c>
      <c r="H19" s="122">
        <f>SUM(H20:H22)</f>
        <v>3246.35</v>
      </c>
      <c r="I19" s="11" t="s">
        <v>93</v>
      </c>
      <c r="J19" s="122">
        <f>SUM(J20:J22)</f>
        <v>4088.8</v>
      </c>
      <c r="K19" s="11" t="s">
        <v>93</v>
      </c>
      <c r="L19" s="122">
        <f>SUM(L20:L22)</f>
        <v>4581.0199999999995</v>
      </c>
      <c r="M19" s="11" t="s">
        <v>93</v>
      </c>
      <c r="N19" s="44">
        <f>SUM(N20:N22)</f>
        <v>5641.1399999999994</v>
      </c>
    </row>
    <row r="20" spans="1:1025" ht="31.5" customHeight="1" x14ac:dyDescent="0.3">
      <c r="A20" s="20" t="s">
        <v>110</v>
      </c>
      <c r="B20" s="21" t="s">
        <v>19</v>
      </c>
      <c r="C20" s="11" t="s">
        <v>93</v>
      </c>
      <c r="D20" s="123">
        <f>'Додаток 1'!D17</f>
        <v>1530.85</v>
      </c>
      <c r="E20" s="11" t="s">
        <v>93</v>
      </c>
      <c r="F20" s="123">
        <f>'Додаток 1'!D17</f>
        <v>1530.85</v>
      </c>
      <c r="G20" s="11" t="s">
        <v>93</v>
      </c>
      <c r="H20" s="124">
        <f>'Додаток 5 (без ІТП)'!H19</f>
        <v>2609.33</v>
      </c>
      <c r="I20" s="11" t="s">
        <v>93</v>
      </c>
      <c r="J20" s="124">
        <f>'Додаток 5 (без ІТП)'!J19</f>
        <v>2609.33</v>
      </c>
      <c r="K20" s="11" t="s">
        <v>93</v>
      </c>
      <c r="L20" s="124">
        <f>'Додаток 1'!H17</f>
        <v>3777.14</v>
      </c>
      <c r="M20" s="11" t="s">
        <v>93</v>
      </c>
      <c r="N20" s="44">
        <f>'Додаток 1'!H17</f>
        <v>3777.14</v>
      </c>
    </row>
    <row r="21" spans="1:1025" ht="31.5" customHeight="1" x14ac:dyDescent="0.3">
      <c r="A21" s="20" t="s">
        <v>111</v>
      </c>
      <c r="B21" s="21" t="s">
        <v>82</v>
      </c>
      <c r="C21" s="11" t="s">
        <v>93</v>
      </c>
      <c r="D21" s="124">
        <f>'Додаток 2'!D18</f>
        <v>503.47</v>
      </c>
      <c r="E21" s="11" t="s">
        <v>93</v>
      </c>
      <c r="F21" s="124">
        <f>'Додаток 2'!D18</f>
        <v>503.47</v>
      </c>
      <c r="G21" s="11" t="s">
        <v>93</v>
      </c>
      <c r="H21" s="124">
        <f>'Додаток 5 (без ІТП)'!H20</f>
        <v>591.11</v>
      </c>
      <c r="I21" s="11" t="s">
        <v>93</v>
      </c>
      <c r="J21" s="124">
        <f>'Додаток 5 (без ІТП)'!J20</f>
        <v>591.11</v>
      </c>
      <c r="K21" s="11" t="s">
        <v>93</v>
      </c>
      <c r="L21" s="124">
        <f>'Додаток 2'!H18</f>
        <v>757.97</v>
      </c>
      <c r="M21" s="11" t="s">
        <v>93</v>
      </c>
      <c r="N21" s="44">
        <f>'Додаток 2'!H18</f>
        <v>757.97</v>
      </c>
    </row>
    <row r="22" spans="1:1025" ht="31.5" customHeight="1" x14ac:dyDescent="0.3">
      <c r="A22" s="20" t="s">
        <v>112</v>
      </c>
      <c r="B22" s="21" t="s">
        <v>97</v>
      </c>
      <c r="C22" s="11" t="s">
        <v>93</v>
      </c>
      <c r="D22" s="123">
        <f>'Додаток 3 (без ІТП)'!D18</f>
        <v>45.91</v>
      </c>
      <c r="E22" s="11" t="s">
        <v>93</v>
      </c>
      <c r="F22" s="123">
        <f>'Додаток 3 (без ІТП)'!F18</f>
        <v>623.33000000000004</v>
      </c>
      <c r="G22" s="11" t="s">
        <v>93</v>
      </c>
      <c r="H22" s="124">
        <f>'Додаток 5 (без ІТП)'!H21</f>
        <v>45.91</v>
      </c>
      <c r="I22" s="11" t="s">
        <v>93</v>
      </c>
      <c r="J22" s="124">
        <f>'Додаток 5 (без ІТП)'!J21</f>
        <v>888.36</v>
      </c>
      <c r="K22" s="11" t="s">
        <v>93</v>
      </c>
      <c r="L22" s="123">
        <f>'Додаток 3 (без ІТП)'!L18</f>
        <v>45.91</v>
      </c>
      <c r="M22" s="11" t="s">
        <v>93</v>
      </c>
      <c r="N22" s="126">
        <f>'Додаток 3 (без ІТП)'!N18</f>
        <v>1106.03</v>
      </c>
    </row>
    <row r="23" spans="1:1025" ht="31.5" customHeight="1" x14ac:dyDescent="0.3">
      <c r="A23" s="20" t="s">
        <v>150</v>
      </c>
      <c r="B23" s="229" t="s">
        <v>113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1"/>
    </row>
    <row r="24" spans="1:1025" s="30" customFormat="1" ht="31.5" customHeight="1" x14ac:dyDescent="0.3">
      <c r="A24" s="20">
        <v>1</v>
      </c>
      <c r="B24" s="26" t="s">
        <v>22</v>
      </c>
      <c r="C24" s="27">
        <f>C25+C31+C32+C36</f>
        <v>1457004.3309999998</v>
      </c>
      <c r="D24" s="28">
        <f>D25+D31+D32+D36</f>
        <v>1924.02</v>
      </c>
      <c r="E24" s="27">
        <f>E25+E31+E32+E36</f>
        <v>1457080.0339999998</v>
      </c>
      <c r="F24" s="28">
        <f>F25+F31+F32+F36</f>
        <v>1924.02</v>
      </c>
      <c r="G24" s="27">
        <f>G25+G31+G32+G36</f>
        <v>468608.33400000003</v>
      </c>
      <c r="H24" s="28">
        <f>H25+H31+H32+H36</f>
        <v>3063.34</v>
      </c>
      <c r="I24" s="27">
        <f>I25+I31+I32+I36</f>
        <v>468271.75300000003</v>
      </c>
      <c r="J24" s="28">
        <f>J25+J31+J32+J36</f>
        <v>3063.34</v>
      </c>
      <c r="K24" s="27">
        <f>K25+K31+K32+K36</f>
        <v>169323.33200000002</v>
      </c>
      <c r="L24" s="28">
        <f>L25+L31+L32+L36</f>
        <v>4369.22</v>
      </c>
      <c r="M24" s="27">
        <f>M25+M31+M32+M36</f>
        <v>169290.47500000003</v>
      </c>
      <c r="N24" s="29">
        <f>N25+N31+N32+N36</f>
        <v>4369.22</v>
      </c>
    </row>
    <row r="25" spans="1:1025" s="30" customFormat="1" ht="31.5" customHeight="1" x14ac:dyDescent="0.3">
      <c r="A25" s="31" t="s">
        <v>23</v>
      </c>
      <c r="B25" s="26" t="s">
        <v>24</v>
      </c>
      <c r="C25" s="27">
        <f t="shared" ref="C25:N25" si="0">SUM(C26:C30)</f>
        <v>1077773.9779999999</v>
      </c>
      <c r="D25" s="28">
        <f t="shared" si="0"/>
        <v>1422.3200000000002</v>
      </c>
      <c r="E25" s="27">
        <f t="shared" si="0"/>
        <v>1077773.9779999999</v>
      </c>
      <c r="F25" s="27">
        <f t="shared" si="0"/>
        <v>1422.3200000000002</v>
      </c>
      <c r="G25" s="27">
        <f t="shared" si="0"/>
        <v>391188.60800000001</v>
      </c>
      <c r="H25" s="28">
        <f t="shared" si="0"/>
        <v>2553.83</v>
      </c>
      <c r="I25" s="27">
        <f t="shared" si="0"/>
        <v>391188.60800000001</v>
      </c>
      <c r="J25" s="27">
        <f t="shared" si="0"/>
        <v>2553.83</v>
      </c>
      <c r="K25" s="27">
        <f t="shared" si="0"/>
        <v>149902.33200000002</v>
      </c>
      <c r="L25" s="28">
        <f t="shared" si="0"/>
        <v>3862.75</v>
      </c>
      <c r="M25" s="27">
        <f t="shared" si="0"/>
        <v>149902.33200000002</v>
      </c>
      <c r="N25" s="29">
        <f t="shared" si="0"/>
        <v>3862.75</v>
      </c>
    </row>
    <row r="26" spans="1:1025" ht="31.5" customHeight="1" x14ac:dyDescent="0.3">
      <c r="A26" s="32" t="s">
        <v>25</v>
      </c>
      <c r="B26" s="33" t="s">
        <v>26</v>
      </c>
      <c r="C26" s="37">
        <f>'Додаток 1'!C21</f>
        <v>798614.04099999997</v>
      </c>
      <c r="D26" s="127">
        <f>'Додаток 1'!D21</f>
        <v>1021.67</v>
      </c>
      <c r="E26" s="37">
        <f>'Додаток 1'!C21</f>
        <v>798614.04099999997</v>
      </c>
      <c r="F26" s="127">
        <f>'Додаток 1'!D21</f>
        <v>1021.67</v>
      </c>
      <c r="G26" s="37">
        <f>'Додаток 5 (без ІТП)'!G25</f>
        <v>322329.28100000002</v>
      </c>
      <c r="H26" s="127">
        <f>'Додаток 5 (без ІТП)'!H25</f>
        <v>2066.62</v>
      </c>
      <c r="I26" s="37">
        <f>'Додаток 5 (без ІТП)'!I25</f>
        <v>322329.28100000002</v>
      </c>
      <c r="J26" s="127">
        <f>'Додаток 5 (без ІТП)'!J25</f>
        <v>2066.62</v>
      </c>
      <c r="K26" s="37">
        <f>'Додаток 1'!G21</f>
        <v>126867.33100000001</v>
      </c>
      <c r="L26" s="127">
        <f>'Додаток 1'!H21</f>
        <v>3212.66</v>
      </c>
      <c r="M26" s="37">
        <f>'Додаток 1'!G21</f>
        <v>126867.33100000001</v>
      </c>
      <c r="N26" s="128">
        <f>'Додаток 1'!H21</f>
        <v>3212.66</v>
      </c>
      <c r="P26" s="30"/>
    </row>
    <row r="27" spans="1:1025" ht="31.5" customHeight="1" x14ac:dyDescent="0.3">
      <c r="A27" s="32" t="s">
        <v>27</v>
      </c>
      <c r="B27" s="33" t="s">
        <v>28</v>
      </c>
      <c r="C27" s="37">
        <f>'Додаток 1'!C22+'Додаток 2'!C22</f>
        <v>100571.59699999999</v>
      </c>
      <c r="D27" s="127">
        <f>'Додаток 1'!D22+'Додаток 2'!D22</f>
        <v>142.85</v>
      </c>
      <c r="E27" s="37">
        <f>C27</f>
        <v>100571.59699999999</v>
      </c>
      <c r="F27" s="127">
        <f>D27</f>
        <v>142.85</v>
      </c>
      <c r="G27" s="37">
        <f>'Додаток 5 (без ІТП)'!G26</f>
        <v>20484.453000000001</v>
      </c>
      <c r="H27" s="127">
        <f>'Додаток 5 (без ІТП)'!H26</f>
        <v>143.38</v>
      </c>
      <c r="I27" s="37">
        <f>'Додаток 5 (без ІТП)'!I26</f>
        <v>20484.453000000001</v>
      </c>
      <c r="J27" s="127">
        <f>'Додаток 5 (без ІТП)'!J26</f>
        <v>143.38</v>
      </c>
      <c r="K27" s="37">
        <f>'Додаток 1'!G22+'Додаток 2'!G22</f>
        <v>5145.3990000000003</v>
      </c>
      <c r="L27" s="127">
        <f>'Додаток 1'!H22+'Додаток 2'!H22</f>
        <v>143.18</v>
      </c>
      <c r="M27" s="37">
        <f>K27</f>
        <v>5145.3990000000003</v>
      </c>
      <c r="N27" s="128">
        <f>L27</f>
        <v>143.18</v>
      </c>
      <c r="P27" s="30"/>
    </row>
    <row r="28" spans="1:1025" ht="31.5" customHeight="1" x14ac:dyDescent="0.3">
      <c r="A28" s="32" t="s">
        <v>29</v>
      </c>
      <c r="B28" s="33" t="s">
        <v>30</v>
      </c>
      <c r="C28" s="37">
        <v>0</v>
      </c>
      <c r="D28" s="129">
        <v>0</v>
      </c>
      <c r="E28" s="37">
        <v>0</v>
      </c>
      <c r="F28" s="129">
        <v>0</v>
      </c>
      <c r="G28" s="37">
        <f>'Додаток 5 (без ІТП)'!G27</f>
        <v>0</v>
      </c>
      <c r="H28" s="127">
        <f>'Додаток 5 (без ІТП)'!H27</f>
        <v>0</v>
      </c>
      <c r="I28" s="37">
        <f>'Додаток 5 (без ІТП)'!I27</f>
        <v>0</v>
      </c>
      <c r="J28" s="127">
        <f>'Додаток 5 (без ІТП)'!J27</f>
        <v>0</v>
      </c>
      <c r="K28" s="37">
        <v>0</v>
      </c>
      <c r="L28" s="129">
        <v>0</v>
      </c>
      <c r="M28" s="37">
        <v>0</v>
      </c>
      <c r="N28" s="130">
        <v>0</v>
      </c>
      <c r="P28" s="30"/>
    </row>
    <row r="29" spans="1:1025" ht="31.5" customHeight="1" x14ac:dyDescent="0.3">
      <c r="A29" s="32" t="s">
        <v>31</v>
      </c>
      <c r="B29" s="33" t="s">
        <v>32</v>
      </c>
      <c r="C29" s="37">
        <f>'Додаток 1'!C24+'Додаток 2'!C24</f>
        <v>8061.5190000000002</v>
      </c>
      <c r="D29" s="127">
        <f>'Додаток 1'!D24+'Додаток 2'!D24</f>
        <v>11.129999999999999</v>
      </c>
      <c r="E29" s="37">
        <f>C29</f>
        <v>8061.5190000000002</v>
      </c>
      <c r="F29" s="127">
        <f t="shared" ref="F29:F31" si="1">D29</f>
        <v>11.129999999999999</v>
      </c>
      <c r="G29" s="37">
        <f>'Додаток 5 (без ІТП)'!G28</f>
        <v>1641.973</v>
      </c>
      <c r="H29" s="127">
        <f>'Додаток 5 (без ІТП)'!H28</f>
        <v>11.219999999999999</v>
      </c>
      <c r="I29" s="37">
        <f>'Додаток 5 (без ІТП)'!I28</f>
        <v>1641.973</v>
      </c>
      <c r="J29" s="127">
        <f>'Додаток 5 (без ІТП)'!J28</f>
        <v>11.219999999999999</v>
      </c>
      <c r="K29" s="37">
        <f>'Додаток 1'!G24+'Додаток 2'!G24</f>
        <v>412.44</v>
      </c>
      <c r="L29" s="127">
        <f>'Додаток 1'!H24+'Додаток 2'!H24</f>
        <v>11.19</v>
      </c>
      <c r="M29" s="37">
        <f t="shared" ref="M29:N31" si="2">K29</f>
        <v>412.44</v>
      </c>
      <c r="N29" s="128">
        <f t="shared" si="2"/>
        <v>11.19</v>
      </c>
      <c r="P29" s="30"/>
    </row>
    <row r="30" spans="1:1025" ht="31.5" customHeight="1" x14ac:dyDescent="0.3">
      <c r="A30" s="32" t="s">
        <v>33</v>
      </c>
      <c r="B30" s="33" t="s">
        <v>34</v>
      </c>
      <c r="C30" s="37">
        <f>'Додаток 1'!C25+'Додаток 2'!C25</f>
        <v>170526.821</v>
      </c>
      <c r="D30" s="127">
        <f>'Додаток 1'!D25+'Додаток 2'!D25</f>
        <v>246.67</v>
      </c>
      <c r="E30" s="37">
        <f>C30</f>
        <v>170526.821</v>
      </c>
      <c r="F30" s="127">
        <f t="shared" si="1"/>
        <v>246.67</v>
      </c>
      <c r="G30" s="37">
        <f>'Додаток 5 (без ІТП)'!G29</f>
        <v>46732.900999999998</v>
      </c>
      <c r="H30" s="127">
        <f>'Додаток 5 (без ІТП)'!H29</f>
        <v>332.61</v>
      </c>
      <c r="I30" s="37">
        <f>'Додаток 5 (без ІТП)'!I29</f>
        <v>46732.900999999998</v>
      </c>
      <c r="J30" s="127">
        <f>'Додаток 5 (без ІТП)'!J29</f>
        <v>332.61</v>
      </c>
      <c r="K30" s="37">
        <f>'Додаток 1'!G25+'Додаток 2'!G25</f>
        <v>17477.162</v>
      </c>
      <c r="L30" s="127">
        <f>'Додаток 1'!H25+'Додаток 2'!H25</f>
        <v>495.72</v>
      </c>
      <c r="M30" s="37">
        <f t="shared" si="2"/>
        <v>17477.162</v>
      </c>
      <c r="N30" s="128">
        <f t="shared" si="2"/>
        <v>495.72</v>
      </c>
      <c r="P30" s="30"/>
    </row>
    <row r="31" spans="1:1025" s="30" customFormat="1" ht="31.5" customHeight="1" x14ac:dyDescent="0.3">
      <c r="A31" s="31" t="s">
        <v>35</v>
      </c>
      <c r="B31" s="26" t="s">
        <v>36</v>
      </c>
      <c r="C31" s="27">
        <f>'Додаток 1'!C26+'Додаток 2'!C27</f>
        <v>206493.481</v>
      </c>
      <c r="D31" s="28">
        <f>'Додаток 1'!D26+'Додаток 2'!D27</f>
        <v>273.44</v>
      </c>
      <c r="E31" s="27">
        <f>C31</f>
        <v>206493.481</v>
      </c>
      <c r="F31" s="28">
        <f t="shared" si="1"/>
        <v>273.44</v>
      </c>
      <c r="G31" s="27">
        <f>'Додаток 5 (без ІТП)'!G30</f>
        <v>42058.654999999999</v>
      </c>
      <c r="H31" s="28">
        <f>'Додаток 5 (без ІТП)'!H30</f>
        <v>277.52</v>
      </c>
      <c r="I31" s="27">
        <f>'Додаток 5 (без ІТП)'!I30</f>
        <v>42058.654999999999</v>
      </c>
      <c r="J31" s="28">
        <f>'Додаток 5 (без ІТП)'!J30</f>
        <v>277.52</v>
      </c>
      <c r="K31" s="27">
        <f>'Додаток 1'!G26+'Додаток 2'!G27</f>
        <v>10564.526</v>
      </c>
      <c r="L31" s="28">
        <f>'Додаток 1'!H26+'Додаток 2'!H27</f>
        <v>275.93</v>
      </c>
      <c r="M31" s="27">
        <f t="shared" si="2"/>
        <v>10564.526</v>
      </c>
      <c r="N31" s="29">
        <f t="shared" si="2"/>
        <v>275.93</v>
      </c>
    </row>
    <row r="32" spans="1:1025" s="30" customFormat="1" ht="31.5" customHeight="1" x14ac:dyDescent="0.3">
      <c r="A32" s="31" t="s">
        <v>37</v>
      </c>
      <c r="B32" s="26" t="s">
        <v>38</v>
      </c>
      <c r="C32" s="27">
        <f t="shared" ref="C32:N32" si="3">SUM(C33:C35)</f>
        <v>63722.218999999997</v>
      </c>
      <c r="D32" s="28">
        <f t="shared" si="3"/>
        <v>84.61</v>
      </c>
      <c r="E32" s="27">
        <f t="shared" si="3"/>
        <v>63722.218999999997</v>
      </c>
      <c r="F32" s="28">
        <f t="shared" si="3"/>
        <v>84.61</v>
      </c>
      <c r="G32" s="27">
        <f t="shared" si="3"/>
        <v>12978.961000000001</v>
      </c>
      <c r="H32" s="28">
        <f t="shared" si="3"/>
        <v>85.839999999999989</v>
      </c>
      <c r="I32" s="27">
        <f t="shared" si="3"/>
        <v>12978.961000000001</v>
      </c>
      <c r="J32" s="28">
        <f t="shared" si="3"/>
        <v>85.839999999999989</v>
      </c>
      <c r="K32" s="27">
        <f t="shared" si="3"/>
        <v>3260.1280000000006</v>
      </c>
      <c r="L32" s="28">
        <f t="shared" si="3"/>
        <v>85.35</v>
      </c>
      <c r="M32" s="27">
        <f t="shared" si="3"/>
        <v>3260.1280000000006</v>
      </c>
      <c r="N32" s="29">
        <f t="shared" si="3"/>
        <v>85.35</v>
      </c>
      <c r="P32" s="76"/>
    </row>
    <row r="33" spans="1:16" ht="31.5" customHeight="1" x14ac:dyDescent="0.3">
      <c r="A33" s="32" t="s">
        <v>39</v>
      </c>
      <c r="B33" s="33" t="s">
        <v>40</v>
      </c>
      <c r="C33" s="37">
        <f>'Додаток 1'!C28+'Додаток 2'!C29</f>
        <v>45428.567000000003</v>
      </c>
      <c r="D33" s="127">
        <f>'Додаток 1'!D28+'Додаток 2'!D29</f>
        <v>60.16</v>
      </c>
      <c r="E33" s="37">
        <f>C33</f>
        <v>45428.567000000003</v>
      </c>
      <c r="F33" s="127">
        <f t="shared" ref="F33:F35" si="4">D33</f>
        <v>60.16</v>
      </c>
      <c r="G33" s="37">
        <f>'Додаток 5 (без ІТП)'!G32</f>
        <v>9252.9040000000005</v>
      </c>
      <c r="H33" s="127">
        <f>'Додаток 5 (без ІТП)'!H32</f>
        <v>61.059999999999995</v>
      </c>
      <c r="I33" s="37">
        <f>'Додаток 5 (без ІТП)'!I32</f>
        <v>9252.9040000000005</v>
      </c>
      <c r="J33" s="127">
        <f>'Додаток 5 (без ІТП)'!J32</f>
        <v>61.059999999999995</v>
      </c>
      <c r="K33" s="37">
        <f>'Додаток 1'!G28+'Додаток 2'!G29</f>
        <v>2324.1950000000002</v>
      </c>
      <c r="L33" s="127">
        <f>'Додаток 1'!H28+'Додаток 2'!H29</f>
        <v>60.71</v>
      </c>
      <c r="M33" s="37">
        <f t="shared" ref="M33:N35" si="5">K33</f>
        <v>2324.1950000000002</v>
      </c>
      <c r="N33" s="128">
        <f t="shared" si="5"/>
        <v>60.71</v>
      </c>
      <c r="P33" s="30"/>
    </row>
    <row r="34" spans="1:16" ht="31.5" customHeight="1" x14ac:dyDescent="0.3">
      <c r="A34" s="32" t="s">
        <v>41</v>
      </c>
      <c r="B34" s="33" t="s">
        <v>88</v>
      </c>
      <c r="C34" s="37">
        <f>'Додаток 1'!C29+'Додаток 2'!C30</f>
        <v>11006.261</v>
      </c>
      <c r="D34" s="127">
        <f>'Додаток 1'!D29+'Додаток 2'!D30</f>
        <v>14.98</v>
      </c>
      <c r="E34" s="37">
        <f>C34</f>
        <v>11006.261</v>
      </c>
      <c r="F34" s="127">
        <f t="shared" si="4"/>
        <v>14.98</v>
      </c>
      <c r="G34" s="37">
        <f>'Додаток 5 (без ІТП)'!G33</f>
        <v>2241.759</v>
      </c>
      <c r="H34" s="127">
        <f>'Додаток 5 (без ІТП)'!H33</f>
        <v>15.14</v>
      </c>
      <c r="I34" s="37">
        <f>'Додаток 5 (без ІТП)'!I33</f>
        <v>2241.759</v>
      </c>
      <c r="J34" s="127">
        <f>'Додаток 5 (без ІТП)'!J33</f>
        <v>15.14</v>
      </c>
      <c r="K34" s="37">
        <f>'Додаток 1'!G29+'Додаток 2'!G30</f>
        <v>563.09699999999998</v>
      </c>
      <c r="L34" s="127">
        <f>'Додаток 1'!H29+'Додаток 2'!H30</f>
        <v>15.07</v>
      </c>
      <c r="M34" s="37">
        <f t="shared" si="5"/>
        <v>563.09699999999998</v>
      </c>
      <c r="N34" s="128">
        <f t="shared" si="5"/>
        <v>15.07</v>
      </c>
      <c r="P34" s="30"/>
    </row>
    <row r="35" spans="1:16" ht="31.5" customHeight="1" x14ac:dyDescent="0.3">
      <c r="A35" s="196" t="s">
        <v>43</v>
      </c>
      <c r="B35" s="134" t="s">
        <v>44</v>
      </c>
      <c r="C35" s="135">
        <f>'Додаток 1'!C30+'Додаток 2'!C31</f>
        <v>7287.3909999999996</v>
      </c>
      <c r="D35" s="136">
        <f>'Додаток 1'!D30+'Додаток 2'!D31</f>
        <v>9.4700000000000006</v>
      </c>
      <c r="E35" s="135">
        <f>C35</f>
        <v>7287.3909999999996</v>
      </c>
      <c r="F35" s="136">
        <f t="shared" si="4"/>
        <v>9.4700000000000006</v>
      </c>
      <c r="G35" s="135">
        <f>'Додаток 5 (без ІТП)'!G34</f>
        <v>1484.298</v>
      </c>
      <c r="H35" s="136">
        <f>'Додаток 5 (без ІТП)'!H34</f>
        <v>9.64</v>
      </c>
      <c r="I35" s="135">
        <f>'Додаток 5 (без ІТП)'!I34</f>
        <v>1484.298</v>
      </c>
      <c r="J35" s="136">
        <f>'Додаток 5 (без ІТП)'!J34</f>
        <v>9.64</v>
      </c>
      <c r="K35" s="135">
        <f>'Додаток 1'!G30+'Додаток 2'!G31</f>
        <v>372.83600000000001</v>
      </c>
      <c r="L35" s="136">
        <f>'Додаток 1'!H30+'Додаток 2'!H31</f>
        <v>9.57</v>
      </c>
      <c r="M35" s="135">
        <f t="shared" si="5"/>
        <v>372.83600000000001</v>
      </c>
      <c r="N35" s="136">
        <f t="shared" si="5"/>
        <v>9.57</v>
      </c>
      <c r="P35" s="30"/>
    </row>
    <row r="36" spans="1:16" s="30" customFormat="1" ht="31.5" customHeight="1" x14ac:dyDescent="0.3">
      <c r="A36" s="194" t="s">
        <v>45</v>
      </c>
      <c r="B36" s="26" t="s">
        <v>46</v>
      </c>
      <c r="C36" s="27">
        <f t="shared" ref="C36:N36" si="6">SUM(C37:C39)</f>
        <v>109014.65299999999</v>
      </c>
      <c r="D36" s="28">
        <f t="shared" si="6"/>
        <v>143.64999999999998</v>
      </c>
      <c r="E36" s="27">
        <f t="shared" si="6"/>
        <v>109090.356</v>
      </c>
      <c r="F36" s="28">
        <f t="shared" si="6"/>
        <v>143.64999999999998</v>
      </c>
      <c r="G36" s="27">
        <f t="shared" si="6"/>
        <v>22382.109999999997</v>
      </c>
      <c r="H36" s="28">
        <f t="shared" si="6"/>
        <v>146.14999999999998</v>
      </c>
      <c r="I36" s="27">
        <f t="shared" si="6"/>
        <v>22045.529000000002</v>
      </c>
      <c r="J36" s="28">
        <f t="shared" si="6"/>
        <v>146.14999999999998</v>
      </c>
      <c r="K36" s="27">
        <f t="shared" si="6"/>
        <v>5596.3459999999995</v>
      </c>
      <c r="L36" s="28">
        <f t="shared" si="6"/>
        <v>145.19</v>
      </c>
      <c r="M36" s="27">
        <f t="shared" si="6"/>
        <v>5563.4890000000005</v>
      </c>
      <c r="N36" s="28">
        <f t="shared" si="6"/>
        <v>145.19</v>
      </c>
    </row>
    <row r="37" spans="1:16" ht="31.5" customHeight="1" x14ac:dyDescent="0.3">
      <c r="A37" s="32" t="s">
        <v>47</v>
      </c>
      <c r="B37" s="33" t="s">
        <v>48</v>
      </c>
      <c r="C37" s="37">
        <f>'Додаток 1'!C32+'Додаток 2'!C33+'Додаток 3 (без ІТП)'!C28</f>
        <v>84605.529999999984</v>
      </c>
      <c r="D37" s="127">
        <f>'Додаток 1'!D32+'Додаток 2'!D33+'Додаток 3 (без ІТП)'!D28</f>
        <v>111.49</v>
      </c>
      <c r="E37" s="37">
        <f>'Додаток 1'!C32+'Додаток 2'!C33+'Додаток 3 (без ІТП)'!E28</f>
        <v>84664.282999999996</v>
      </c>
      <c r="F37" s="127">
        <f>'Додаток 1'!D32+'Додаток 2'!D33+'Додаток 3 (без ІТП)'!F28</f>
        <v>111.49</v>
      </c>
      <c r="G37" s="37">
        <f>'Додаток 5 (без ІТП)'!G36</f>
        <v>17370.600999999999</v>
      </c>
      <c r="H37" s="127">
        <f>'Додаток 5 (без ІТП)'!H36</f>
        <v>113.44</v>
      </c>
      <c r="I37" s="37">
        <f>'Додаток 5 (без ІТП)'!I36</f>
        <v>17109.384000000002</v>
      </c>
      <c r="J37" s="127">
        <f>'Додаток 5 (без ІТП)'!J36</f>
        <v>113.44</v>
      </c>
      <c r="K37" s="37">
        <f>'Додаток 1'!G32+'Додаток 2'!G33+'Додаток 3 (без ІТП)'!K28</f>
        <v>4343.2860000000001</v>
      </c>
      <c r="L37" s="127">
        <f>'Додаток 1'!H32+'Додаток 2'!H33+'Додаток 3 (без ІТП)'!L28</f>
        <v>112.69</v>
      </c>
      <c r="M37" s="37">
        <f>'Додаток 1'!G32+'Додаток 2'!G33+'Додаток 3 (без ІТП)'!M28</f>
        <v>4317.7870000000003</v>
      </c>
      <c r="N37" s="128">
        <f>'Додаток 1'!H32+'Додаток 2'!H33+'Додаток 3 (без ІТП)'!N28</f>
        <v>112.69</v>
      </c>
      <c r="P37" s="30"/>
    </row>
    <row r="38" spans="1:16" ht="31.5" customHeight="1" x14ac:dyDescent="0.3">
      <c r="A38" s="32" t="s">
        <v>49</v>
      </c>
      <c r="B38" s="33" t="s">
        <v>40</v>
      </c>
      <c r="C38" s="37">
        <f>'Додаток 1'!C33+'Додаток 2'!C34+'Додаток 3 (без ІТП)'!C29</f>
        <v>18613.216</v>
      </c>
      <c r="D38" s="127">
        <f>'Додаток 1'!D33+'Додаток 2'!D34+'Додаток 3 (без ІТП)'!D29</f>
        <v>24.53</v>
      </c>
      <c r="E38" s="37">
        <f>'Додаток 1'!C33+'Додаток 2'!C34+'Додаток 3 (без ІТП)'!E29</f>
        <v>18626.142000000003</v>
      </c>
      <c r="F38" s="127">
        <f>'Додаток 1'!D33+'Додаток 2'!D34+'Додаток 3 (без ІТП)'!F29</f>
        <v>24.53</v>
      </c>
      <c r="G38" s="37">
        <f>'Додаток 5 (без ІТП)'!G37</f>
        <v>3821.5319999999997</v>
      </c>
      <c r="H38" s="127">
        <f>'Додаток 5 (без ІТП)'!H37</f>
        <v>24.95</v>
      </c>
      <c r="I38" s="37">
        <f>'Додаток 5 (без ІТП)'!I37</f>
        <v>3764.0639999999999</v>
      </c>
      <c r="J38" s="127">
        <f>'Додаток 5 (без ІТП)'!J37</f>
        <v>24.95</v>
      </c>
      <c r="K38" s="37">
        <f>'Додаток 1'!G33+'Додаток 2'!G34+'Додаток 3 (без ІТП)'!K29</f>
        <v>955.52199999999993</v>
      </c>
      <c r="L38" s="127">
        <f>'Додаток 1'!H33+'Додаток 2'!H34+'Додаток 3 (без ІТП)'!L29</f>
        <v>24.79</v>
      </c>
      <c r="M38" s="37">
        <f>'Додаток 1'!G33+'Додаток 2'!G34+'Додаток 3 (без ІТП)'!M29</f>
        <v>949.91199999999992</v>
      </c>
      <c r="N38" s="128">
        <f>'Додаток 1'!H33+'Додаток 2'!H34+'Додаток 3 (без ІТП)'!N29</f>
        <v>24.79</v>
      </c>
      <c r="P38" s="30"/>
    </row>
    <row r="39" spans="1:16" ht="31.5" customHeight="1" x14ac:dyDescent="0.3">
      <c r="A39" s="32" t="s">
        <v>51</v>
      </c>
      <c r="B39" s="33" t="s">
        <v>52</v>
      </c>
      <c r="C39" s="37">
        <f>'Додаток 1'!C34+'Додаток 2'!C35+'Додаток 3 (без ІТП)'!C30</f>
        <v>5795.9070000000002</v>
      </c>
      <c r="D39" s="127">
        <f>'Додаток 1'!D34+'Додаток 2'!D35+'Додаток 3 (без ІТП)'!D30</f>
        <v>7.63</v>
      </c>
      <c r="E39" s="37">
        <f>'Додаток 1'!C34+'Додаток 2'!C35+'Додаток 3 (без ІТП)'!E30</f>
        <v>5799.9309999999996</v>
      </c>
      <c r="F39" s="127">
        <f>'Додаток 1'!D34+'Додаток 2'!D35+'Додаток 3 (без ІТП)'!F30</f>
        <v>7.63</v>
      </c>
      <c r="G39" s="37">
        <f>'Додаток 5 (без ІТП)'!G38</f>
        <v>1189.9770000000001</v>
      </c>
      <c r="H39" s="127">
        <f>'Додаток 5 (без ІТП)'!H38</f>
        <v>7.76</v>
      </c>
      <c r="I39" s="37">
        <f>'Додаток 5 (без ІТП)'!I38</f>
        <v>1172.0810000000001</v>
      </c>
      <c r="J39" s="127">
        <f>'Додаток 5 (без ІТП)'!J38</f>
        <v>7.76</v>
      </c>
      <c r="K39" s="37">
        <f>'Додаток 1'!G34+'Додаток 2'!G35+'Додаток 3 (без ІТП)'!K30</f>
        <v>297.53800000000001</v>
      </c>
      <c r="L39" s="127">
        <f>'Додаток 1'!H34+'Додаток 2'!H35+'Додаток 3 (без ІТП)'!L30</f>
        <v>7.71</v>
      </c>
      <c r="M39" s="37">
        <f>'Додаток 1'!G34+'Додаток 2'!G35+'Додаток 3 (без ІТП)'!M30</f>
        <v>295.79000000000002</v>
      </c>
      <c r="N39" s="128">
        <f>'Додаток 1'!H34+'Додаток 2'!H35+'Додаток 3 (без ІТП)'!N30</f>
        <v>7.71</v>
      </c>
      <c r="P39" s="30"/>
    </row>
    <row r="40" spans="1:16" s="30" customFormat="1" ht="31.5" customHeight="1" x14ac:dyDescent="0.3">
      <c r="A40" s="31">
        <v>2</v>
      </c>
      <c r="B40" s="26" t="s">
        <v>53</v>
      </c>
      <c r="C40" s="27">
        <f t="shared" ref="C40:N40" si="7">SUM(C41:C43)</f>
        <v>53083.974000000002</v>
      </c>
      <c r="D40" s="28">
        <f t="shared" si="7"/>
        <v>69.95</v>
      </c>
      <c r="E40" s="27">
        <f t="shared" si="7"/>
        <v>53120.839</v>
      </c>
      <c r="F40" s="28">
        <f t="shared" si="7"/>
        <v>69.95</v>
      </c>
      <c r="G40" s="27">
        <f t="shared" si="7"/>
        <v>10898.823</v>
      </c>
      <c r="H40" s="28">
        <f t="shared" si="7"/>
        <v>71.17</v>
      </c>
      <c r="I40" s="27">
        <f t="shared" si="7"/>
        <v>10734.924999999999</v>
      </c>
      <c r="J40" s="28">
        <f t="shared" si="7"/>
        <v>71.17</v>
      </c>
      <c r="K40" s="27">
        <f t="shared" si="7"/>
        <v>2725.1040000000003</v>
      </c>
      <c r="L40" s="28">
        <f t="shared" si="7"/>
        <v>70.710000000000008</v>
      </c>
      <c r="M40" s="27">
        <f t="shared" si="7"/>
        <v>2709.107</v>
      </c>
      <c r="N40" s="29">
        <f t="shared" si="7"/>
        <v>70.710000000000008</v>
      </c>
    </row>
    <row r="41" spans="1:16" ht="31.5" customHeight="1" x14ac:dyDescent="0.3">
      <c r="A41" s="32" t="s">
        <v>54</v>
      </c>
      <c r="B41" s="33" t="s">
        <v>48</v>
      </c>
      <c r="C41" s="37">
        <f>'Додаток 1'!C36+'Додаток 2'!C37+'Додаток 3 (без ІТП)'!C32</f>
        <v>37718.202000000005</v>
      </c>
      <c r="D41" s="127">
        <f>'Додаток 1'!D36+'Додаток 2'!D37+'Додаток 3 (без ІТП)'!D32</f>
        <v>49.7</v>
      </c>
      <c r="E41" s="37">
        <f>'Додаток 1'!C36+'Додаток 2'!C37+'Додаток 3 (без ІТП)'!E32</f>
        <v>37744.396000000001</v>
      </c>
      <c r="F41" s="127">
        <f>'Додаток 1'!D36+'Додаток 2'!D37+'Додаток 3 (без ІТП)'!F32</f>
        <v>49.7</v>
      </c>
      <c r="G41" s="37">
        <f>'Додаток 5 (без ІТП)'!G40</f>
        <v>7744.0320000000011</v>
      </c>
      <c r="H41" s="127">
        <f>'Додаток 5 (без ІТП)'!H40</f>
        <v>50.57</v>
      </c>
      <c r="I41" s="37">
        <f>'Додаток 5 (без ІТП)'!I40</f>
        <v>7627.5770000000002</v>
      </c>
      <c r="J41" s="127">
        <f>'Додаток 5 (без ІТП)'!J40</f>
        <v>50.57</v>
      </c>
      <c r="K41" s="37">
        <f>'Додаток 1'!G36+'Додаток 2'!G37+'Додаток 3 (без ІТП)'!K32</f>
        <v>1936.29</v>
      </c>
      <c r="L41" s="127">
        <f>'Додаток 1'!H36+'Додаток 2'!H37+'Додаток 3 (без ІТП)'!L32</f>
        <v>50.24</v>
      </c>
      <c r="M41" s="37">
        <f>'Додаток 1'!G36+'Додаток 2'!G37+'Додаток 3 (без ІТП)'!M32</f>
        <v>1924.9229999999998</v>
      </c>
      <c r="N41" s="128">
        <f>'Додаток 1'!H36+'Додаток 2'!H37+'Додаток 3 (без ІТП)'!N32</f>
        <v>50.24</v>
      </c>
      <c r="P41" s="30"/>
    </row>
    <row r="42" spans="1:16" ht="31.5" customHeight="1" x14ac:dyDescent="0.3">
      <c r="A42" s="32" t="s">
        <v>55</v>
      </c>
      <c r="B42" s="33" t="s">
        <v>40</v>
      </c>
      <c r="C42" s="37">
        <f>'Додаток 1'!C37+'Додаток 2'!C38+'Додаток 3 (без ІТП)'!C33</f>
        <v>8298.003999999999</v>
      </c>
      <c r="D42" s="127">
        <f>'Додаток 1'!D37+'Додаток 2'!D38+'Додаток 3 (без ІТП)'!D33</f>
        <v>10.94</v>
      </c>
      <c r="E42" s="37">
        <f>'Додаток 1'!C37+'Додаток 2'!C38+'Додаток 3 (без ІТП)'!E33</f>
        <v>8303.7669999999998</v>
      </c>
      <c r="F42" s="127">
        <f>'Додаток 1'!D37+'Додаток 2'!D38+'Додаток 3 (без ІТП)'!F33</f>
        <v>10.94</v>
      </c>
      <c r="G42" s="37">
        <f>'Додаток 5 (без ІТП)'!G41</f>
        <v>1703.6869999999999</v>
      </c>
      <c r="H42" s="127">
        <f>'Додаток 5 (без ІТП)'!H41</f>
        <v>11.13</v>
      </c>
      <c r="I42" s="37">
        <f>'Додаток 5 (без ІТП)'!I41</f>
        <v>1678.067</v>
      </c>
      <c r="J42" s="127">
        <f>'Додаток 5 (без ІТП)'!J41</f>
        <v>11.13</v>
      </c>
      <c r="K42" s="37">
        <f>'Додаток 1'!G37+'Додаток 2'!G38+'Додаток 3 (без ІТП)'!K33</f>
        <v>425.98299999999995</v>
      </c>
      <c r="L42" s="127">
        <f>'Додаток 1'!H37+'Додаток 2'!H38+'Додаток 3 (без ІТП)'!L33</f>
        <v>11.06</v>
      </c>
      <c r="M42" s="37">
        <f>'Додаток 1'!G37+'Додаток 2'!G38+'Додаток 3 (без ІТП)'!M33</f>
        <v>423.48299999999995</v>
      </c>
      <c r="N42" s="128">
        <f>'Додаток 1'!H37+'Додаток 2'!H38+'Додаток 3 (без ІТП)'!N33</f>
        <v>11.06</v>
      </c>
      <c r="P42" s="76"/>
    </row>
    <row r="43" spans="1:16" ht="31.5" customHeight="1" x14ac:dyDescent="0.3">
      <c r="A43" s="32" t="s">
        <v>56</v>
      </c>
      <c r="B43" s="33" t="s">
        <v>57</v>
      </c>
      <c r="C43" s="37">
        <f>'Додаток 1'!C38+'Додаток 2'!C39+'Додаток 3 (без ІТП)'!C34</f>
        <v>7067.7679999999991</v>
      </c>
      <c r="D43" s="127">
        <f>'Додаток 1'!D38+'Додаток 2'!D39+'Додаток 3 (без ІТП)'!D34</f>
        <v>9.3099999999999987</v>
      </c>
      <c r="E43" s="37">
        <f>'Додаток 1'!C38+'Додаток 2'!C39+'Додаток 3 (без ІТП)'!E34</f>
        <v>7072.6759999999995</v>
      </c>
      <c r="F43" s="127">
        <f>'Додаток 1'!D38+'Додаток 2'!D39+'Додаток 3 (без ІТП)'!F34</f>
        <v>9.3099999999999987</v>
      </c>
      <c r="G43" s="37">
        <f>'Додаток 5 (без ІТП)'!G42</f>
        <v>1451.104</v>
      </c>
      <c r="H43" s="127">
        <f>'Додаток 5 (без ІТП)'!H42</f>
        <v>9.4699999999999989</v>
      </c>
      <c r="I43" s="37">
        <f>'Додаток 5 (без ІТП)'!I42</f>
        <v>1429.2809999999999</v>
      </c>
      <c r="J43" s="127">
        <f>'Додаток 5 (без ІТП)'!J42</f>
        <v>9.4699999999999989</v>
      </c>
      <c r="K43" s="37">
        <f>'Додаток 1'!G38+'Додаток 2'!G39+'Додаток 3 (без ІТП)'!K34</f>
        <v>362.83099999999996</v>
      </c>
      <c r="L43" s="127">
        <f>'Додаток 1'!H38+'Додаток 2'!H39+'Додаток 3 (без ІТП)'!L34</f>
        <v>9.4099999999999984</v>
      </c>
      <c r="M43" s="37">
        <f>'Додаток 1'!G38+'Додаток 2'!G39+'Додаток 3 (без ІТП)'!M34</f>
        <v>360.70099999999996</v>
      </c>
      <c r="N43" s="128">
        <f>'Додаток 1'!H38+'Додаток 2'!H39+'Додаток 3 (без ІТП)'!N34</f>
        <v>9.4099999999999984</v>
      </c>
      <c r="P43" s="30"/>
    </row>
    <row r="44" spans="1:16" s="30" customFormat="1" ht="31.5" customHeight="1" x14ac:dyDescent="0.3">
      <c r="A44" s="20">
        <v>3</v>
      </c>
      <c r="B44" s="26" t="s">
        <v>58</v>
      </c>
      <c r="C44" s="27">
        <f t="shared" ref="C44:N44" si="8">SUM(C45:C47)</f>
        <v>13179.326999999999</v>
      </c>
      <c r="D44" s="28">
        <f t="shared" si="8"/>
        <v>40.29</v>
      </c>
      <c r="E44" s="27">
        <f t="shared" si="8"/>
        <v>14162.452000000001</v>
      </c>
      <c r="F44" s="28">
        <f t="shared" si="8"/>
        <v>40.29</v>
      </c>
      <c r="G44" s="27">
        <f t="shared" si="8"/>
        <v>4995.5730000000003</v>
      </c>
      <c r="H44" s="28">
        <f t="shared" si="8"/>
        <v>40.29</v>
      </c>
      <c r="I44" s="27">
        <f t="shared" si="8"/>
        <v>624.61699999999996</v>
      </c>
      <c r="J44" s="28">
        <f t="shared" si="8"/>
        <v>40.29</v>
      </c>
      <c r="K44" s="27">
        <f t="shared" si="8"/>
        <v>920.84499999999991</v>
      </c>
      <c r="L44" s="28">
        <f t="shared" si="8"/>
        <v>40.29</v>
      </c>
      <c r="M44" s="27">
        <f t="shared" si="8"/>
        <v>494.18099999999998</v>
      </c>
      <c r="N44" s="29">
        <f t="shared" si="8"/>
        <v>40.29</v>
      </c>
    </row>
    <row r="45" spans="1:16" ht="31.5" customHeight="1" x14ac:dyDescent="0.3">
      <c r="A45" s="32" t="s">
        <v>59</v>
      </c>
      <c r="B45" s="33" t="s">
        <v>48</v>
      </c>
      <c r="C45" s="37">
        <f>'Додаток 1'!C40+'Додаток 2'!C41+'Додаток 3 (без ІТП)'!C36</f>
        <v>10714.277</v>
      </c>
      <c r="D45" s="127">
        <f>'Додаток 1'!D40+'Додаток 2'!D41+'Додаток 3 (без ІТП)'!D36</f>
        <v>32.75</v>
      </c>
      <c r="E45" s="37">
        <f>'Додаток 1'!C40+'Додаток 2'!C41+'Додаток 3 (без ІТП)'!E36</f>
        <v>11513.519</v>
      </c>
      <c r="F45" s="127">
        <f>'Додаток 1'!D40+'Додаток 2'!D41+'Додаток 3 (без ІТП)'!F36</f>
        <v>32.75</v>
      </c>
      <c r="G45" s="37">
        <f>'Додаток 5 (без ІТП)'!G44</f>
        <v>4061.2049999999999</v>
      </c>
      <c r="H45" s="127">
        <f>'Додаток 5 (без ІТП)'!H44</f>
        <v>32.75</v>
      </c>
      <c r="I45" s="37">
        <f>'Додаток 5 (без ІТП)'!I44</f>
        <v>507.78899999999999</v>
      </c>
      <c r="J45" s="127">
        <f>'Додаток 5 (без ІТП)'!J44</f>
        <v>32.75</v>
      </c>
      <c r="K45" s="37">
        <f>'Додаток 1'!G40+'Додаток 2'!G41+'Додаток 3 (без ІТП)'!K36</f>
        <v>748.61099999999999</v>
      </c>
      <c r="L45" s="127">
        <f>'Додаток 1'!H40+'Додаток 2'!H41+'Додаток 3 (без ІТП)'!L36</f>
        <v>32.75</v>
      </c>
      <c r="M45" s="37">
        <f>'Додаток 1'!G40+'Додаток 2'!G41+'Додаток 3 (без ІТП)'!M36</f>
        <v>401.75</v>
      </c>
      <c r="N45" s="128">
        <f>'Додаток 1'!H40+'Додаток 2'!H41+'Додаток 3 (без ІТП)'!N36</f>
        <v>32.75</v>
      </c>
      <c r="P45" s="30"/>
    </row>
    <row r="46" spans="1:16" ht="31.5" customHeight="1" x14ac:dyDescent="0.3">
      <c r="A46" s="32" t="s">
        <v>60</v>
      </c>
      <c r="B46" s="33" t="s">
        <v>40</v>
      </c>
      <c r="C46" s="37">
        <f>'Додаток 1'!C41+'Додаток 2'!C42+'Додаток 3 (без ІТП)'!C37</f>
        <v>2357.1410000000001</v>
      </c>
      <c r="D46" s="127">
        <f>'Додаток 1'!D41+'Додаток 2'!D42+'Додаток 3 (без ІТП)'!D37</f>
        <v>7.21</v>
      </c>
      <c r="E46" s="37">
        <f>'Додаток 1'!C41+'Додаток 2'!C42+'Додаток 3 (без ІТП)'!E37</f>
        <v>2532.9740000000002</v>
      </c>
      <c r="F46" s="127">
        <f>'Додаток 1'!D41+'Додаток 2'!D42+'Додаток 3 (без ІТП)'!F37</f>
        <v>7.21</v>
      </c>
      <c r="G46" s="37">
        <f>'Додаток 5 (без ІТП)'!G45</f>
        <v>893.46500000000003</v>
      </c>
      <c r="H46" s="127">
        <f>'Додаток 5 (без ІТП)'!H45</f>
        <v>7.21</v>
      </c>
      <c r="I46" s="37">
        <f>'Додаток 5 (без ІТП)'!I45</f>
        <v>111.714</v>
      </c>
      <c r="J46" s="127">
        <f>'Додаток 5 (без ІТП)'!J45</f>
        <v>7.21</v>
      </c>
      <c r="K46" s="37">
        <f>'Додаток 1'!G41+'Додаток 2'!G42+'Додаток 3 (без ІТП)'!K37</f>
        <v>164.69399999999999</v>
      </c>
      <c r="L46" s="127">
        <f>'Додаток 1'!H41+'Додаток 2'!H42+'Додаток 3 (без ІТП)'!L37</f>
        <v>7.21</v>
      </c>
      <c r="M46" s="37">
        <f>'Додаток 1'!G41+'Додаток 2'!G42+'Додаток 3 (без ІТП)'!M37</f>
        <v>88.385000000000005</v>
      </c>
      <c r="N46" s="128">
        <f>'Додаток 1'!H41+'Додаток 2'!H42+'Додаток 3 (без ІТП)'!N37</f>
        <v>7.21</v>
      </c>
      <c r="P46" s="30"/>
    </row>
    <row r="47" spans="1:16" ht="31.5" customHeight="1" x14ac:dyDescent="0.3">
      <c r="A47" s="32" t="s">
        <v>61</v>
      </c>
      <c r="B47" s="33" t="s">
        <v>57</v>
      </c>
      <c r="C47" s="37">
        <f>'Додаток 1'!C42+'Додаток 2'!C43+'Додаток 3 (без ІТП)'!C38</f>
        <v>107.90900000000001</v>
      </c>
      <c r="D47" s="127">
        <f>'Додаток 1'!D42+'Додаток 2'!D43+'Додаток 3 (без ІТП)'!D38</f>
        <v>0.33</v>
      </c>
      <c r="E47" s="37">
        <f>'Додаток 1'!C42+'Додаток 2'!C43+'Додаток 3 (без ІТП)'!E38</f>
        <v>115.959</v>
      </c>
      <c r="F47" s="127">
        <f>'Додаток 1'!D42+'Додаток 2'!D43+'Додаток 3 (без ІТП)'!F38</f>
        <v>0.33</v>
      </c>
      <c r="G47" s="37">
        <f>'Додаток 5 (без ІТП)'!G46</f>
        <v>40.902999999999999</v>
      </c>
      <c r="H47" s="127">
        <f>'Додаток 5 (без ІТП)'!H46</f>
        <v>0.33</v>
      </c>
      <c r="I47" s="37">
        <f>'Додаток 5 (без ІТП)'!I46</f>
        <v>5.1139999999999999</v>
      </c>
      <c r="J47" s="127">
        <f>'Додаток 5 (без ІТП)'!J46</f>
        <v>0.33</v>
      </c>
      <c r="K47" s="37">
        <f>'Додаток 1'!G42+'Додаток 2'!G43+'Додаток 3 (без ІТП)'!K38</f>
        <v>7.54</v>
      </c>
      <c r="L47" s="127">
        <f>'Додаток 1'!H42+'Додаток 2'!H43+'Додаток 3 (без ІТП)'!L38</f>
        <v>0.33</v>
      </c>
      <c r="M47" s="37">
        <f>'Додаток 1'!G42+'Додаток 2'!G43+'Додаток 3 (без ІТП)'!M38</f>
        <v>4.0460000000000003</v>
      </c>
      <c r="N47" s="128">
        <f>'Додаток 1'!H42+'Додаток 2'!H43+'Додаток 3 (без ІТП)'!N38</f>
        <v>0.33</v>
      </c>
      <c r="P47" s="30"/>
    </row>
    <row r="48" spans="1:16" s="30" customFormat="1" ht="31.5" customHeight="1" x14ac:dyDescent="0.3">
      <c r="A48" s="20">
        <v>4</v>
      </c>
      <c r="B48" s="26" t="s">
        <v>62</v>
      </c>
      <c r="C48" s="27">
        <f>'Додаток 1'!C43+'Додаток 2'!C44+'Додаток 3 (без ІТП)'!C39</f>
        <v>270.64099999999996</v>
      </c>
      <c r="D48" s="28">
        <f>'Додаток 1'!D43+'Додаток 2'!D44+'Додаток 3 (без ІТП)'!D39</f>
        <v>0.36</v>
      </c>
      <c r="E48" s="27">
        <f>'Додаток 1'!C43+'Додаток 2'!C44+'Додаток 3 (без ІТП)'!E39</f>
        <v>270.82799999999997</v>
      </c>
      <c r="F48" s="28">
        <f>'Додаток 1'!D43+'Додаток 2'!D44+'Додаток 3 (без ІТП)'!F39</f>
        <v>0.36</v>
      </c>
      <c r="G48" s="27">
        <f>'Додаток 5 (без ІТП)'!G47</f>
        <v>55.566999999999993</v>
      </c>
      <c r="H48" s="28">
        <f>'Додаток 5 (без ІТП)'!H47</f>
        <v>0.37</v>
      </c>
      <c r="I48" s="27">
        <f>'Додаток 5 (без ІТП)'!I47</f>
        <v>54.730999999999995</v>
      </c>
      <c r="J48" s="28">
        <f>'Додаток 5 (без ІТП)'!J47</f>
        <v>0.37</v>
      </c>
      <c r="K48" s="27">
        <f>'Додаток 1'!G43+'Додаток 2'!G44+'Додаток 3 (без ІТП)'!K39</f>
        <v>13.893000000000001</v>
      </c>
      <c r="L48" s="28">
        <f>'Додаток 1'!H43+'Додаток 2'!H44+'Додаток 3 (без ІТП)'!L39</f>
        <v>0.36</v>
      </c>
      <c r="M48" s="27">
        <f>'Додаток 1'!G43+'Додаток 2'!G44+'Додаток 3 (без ІТП)'!M39</f>
        <v>13.812000000000001</v>
      </c>
      <c r="N48" s="29">
        <f>'Додаток 1'!H43+'Додаток 2'!H44+'Додаток 3 (без ІТП)'!N39</f>
        <v>0.36</v>
      </c>
    </row>
    <row r="49" spans="1:1025" s="30" customFormat="1" ht="31.5" customHeight="1" x14ac:dyDescent="0.3">
      <c r="A49" s="20">
        <v>5</v>
      </c>
      <c r="B49" s="26" t="s">
        <v>63</v>
      </c>
      <c r="C49" s="27">
        <f>'Додаток 1'!C44+'Додаток 2'!C45+'Додаток 3 (без ІТП)'!C40</f>
        <v>0</v>
      </c>
      <c r="D49" s="28">
        <f>'Додаток 1'!D44+'Додаток 2'!D45+'Додаток 3 (без ІТП)'!D40</f>
        <v>0</v>
      </c>
      <c r="E49" s="27">
        <f>'Додаток 1'!C44+'Додаток 2'!C45+'Додаток 3 (без ІТП)'!E40</f>
        <v>0</v>
      </c>
      <c r="F49" s="28">
        <f>'Додаток 1'!D44+'Додаток 2'!D45+'Додаток 3 (без ІТП)'!F40</f>
        <v>0</v>
      </c>
      <c r="G49" s="27">
        <f>'Додаток 5 (без ІТП)'!G48</f>
        <v>0</v>
      </c>
      <c r="H49" s="28">
        <f>'Додаток 5 (без ІТП)'!H48</f>
        <v>0</v>
      </c>
      <c r="I49" s="27">
        <f>'Додаток 5 (без ІТП)'!I48</f>
        <v>0</v>
      </c>
      <c r="J49" s="28">
        <f>'Додаток 5 (без ІТП)'!J48</f>
        <v>0</v>
      </c>
      <c r="K49" s="27">
        <f>'Додаток 1'!G44+'Додаток 2'!G45+'Додаток 3 (без ІТП)'!K40</f>
        <v>0</v>
      </c>
      <c r="L49" s="28">
        <f>'Додаток 1'!H44+'Додаток 2'!H45+'Додаток 3 (без ІТП)'!L40</f>
        <v>0</v>
      </c>
      <c r="M49" s="27">
        <f>'Додаток 1'!G44+'Додаток 2'!G45+'Додаток 3 (без ІТП)'!M40</f>
        <v>0</v>
      </c>
      <c r="N49" s="29">
        <f>'Додаток 1'!H44+'Додаток 2'!H45+'Додаток 3 (без ІТП)'!N40</f>
        <v>0</v>
      </c>
    </row>
    <row r="50" spans="1:1025" s="30" customFormat="1" ht="31.5" customHeight="1" x14ac:dyDescent="0.3">
      <c r="A50" s="20">
        <v>6</v>
      </c>
      <c r="B50" s="26" t="s">
        <v>64</v>
      </c>
      <c r="C50" s="27">
        <f>C24+C40+C44+C48+C49</f>
        <v>1523538.2729999998</v>
      </c>
      <c r="D50" s="28">
        <f>D24+D40+D44+D48+D49</f>
        <v>2034.62</v>
      </c>
      <c r="E50" s="27">
        <f>E24+E40+E44+E48+E49</f>
        <v>1524634.1529999997</v>
      </c>
      <c r="F50" s="28">
        <f>F24+F40+F44+F48+F49</f>
        <v>2034.62</v>
      </c>
      <c r="G50" s="27">
        <f>G24+G40+G44+G48+G49</f>
        <v>484558.29699999996</v>
      </c>
      <c r="H50" s="28">
        <f>H24+H40+H44+H48+H49</f>
        <v>3175.17</v>
      </c>
      <c r="I50" s="27">
        <f>I24+I40+I44+I48+I49</f>
        <v>479686.02600000007</v>
      </c>
      <c r="J50" s="28">
        <f>J24+J40+J44+J48+J49</f>
        <v>3175.17</v>
      </c>
      <c r="K50" s="27">
        <f>K24+K40+K44+K48+K49</f>
        <v>172983.17400000003</v>
      </c>
      <c r="L50" s="28">
        <f>L24+L40+L44+L48+L49</f>
        <v>4480.58</v>
      </c>
      <c r="M50" s="27">
        <f>M24+M40+M44+M48+M49</f>
        <v>172507.57500000004</v>
      </c>
      <c r="N50" s="29">
        <f>N24+N40+N44+N48+N49</f>
        <v>4480.58</v>
      </c>
    </row>
    <row r="51" spans="1:1025" s="30" customFormat="1" ht="31.5" customHeight="1" x14ac:dyDescent="0.3">
      <c r="A51" s="20">
        <v>7</v>
      </c>
      <c r="B51" s="26" t="s">
        <v>65</v>
      </c>
      <c r="C51" s="27">
        <v>0</v>
      </c>
      <c r="D51" s="131">
        <v>0</v>
      </c>
      <c r="E51" s="27">
        <v>0</v>
      </c>
      <c r="F51" s="131">
        <v>0</v>
      </c>
      <c r="G51" s="27">
        <f>'Додаток 5 (без ІТП)'!G50</f>
        <v>0</v>
      </c>
      <c r="H51" s="28">
        <f>'Додаток 5 (без ІТП)'!H50</f>
        <v>0</v>
      </c>
      <c r="I51" s="27">
        <f>'Додаток 5 (без ІТП)'!I50</f>
        <v>0</v>
      </c>
      <c r="J51" s="28">
        <f>'Додаток 5 (без ІТП)'!J50</f>
        <v>0</v>
      </c>
      <c r="K51" s="27">
        <v>0</v>
      </c>
      <c r="L51" s="131">
        <v>0</v>
      </c>
      <c r="M51" s="27">
        <v>0</v>
      </c>
      <c r="N51" s="132">
        <v>0</v>
      </c>
    </row>
    <row r="52" spans="1:1025" s="30" customFormat="1" ht="31.5" customHeight="1" x14ac:dyDescent="0.3">
      <c r="A52" s="20">
        <v>8</v>
      </c>
      <c r="B52" s="26" t="s">
        <v>66</v>
      </c>
      <c r="C52" s="27">
        <f t="shared" ref="C52:N52" si="9">SUM(C53:C57)</f>
        <v>34157.728000000003</v>
      </c>
      <c r="D52" s="28">
        <f t="shared" si="9"/>
        <v>45.610000000000007</v>
      </c>
      <c r="E52" s="27">
        <f t="shared" si="9"/>
        <v>237176.24599999998</v>
      </c>
      <c r="F52" s="28">
        <f t="shared" si="9"/>
        <v>623.03</v>
      </c>
      <c r="G52" s="27">
        <f t="shared" si="9"/>
        <v>10863.797</v>
      </c>
      <c r="H52" s="28">
        <f t="shared" si="9"/>
        <v>71.180000000000007</v>
      </c>
      <c r="I52" s="27">
        <f t="shared" si="9"/>
        <v>23816.536</v>
      </c>
      <c r="J52" s="28">
        <f t="shared" si="9"/>
        <v>913.63000000000011</v>
      </c>
      <c r="K52" s="27">
        <f t="shared" si="9"/>
        <v>3878.2840000000006</v>
      </c>
      <c r="L52" s="28">
        <f t="shared" si="9"/>
        <v>100.44</v>
      </c>
      <c r="M52" s="27">
        <f t="shared" si="9"/>
        <v>16872.010000000002</v>
      </c>
      <c r="N52" s="29">
        <f t="shared" si="9"/>
        <v>1160.56</v>
      </c>
    </row>
    <row r="53" spans="1:1025" ht="31.5" customHeight="1" x14ac:dyDescent="0.3">
      <c r="A53" s="32" t="s">
        <v>67</v>
      </c>
      <c r="B53" s="33" t="s">
        <v>68</v>
      </c>
      <c r="C53" s="37">
        <f>'Додаток 1'!C48+'Додаток 2'!C49+'Додаток 3 (без ІТП)'!C44</f>
        <v>5210.5010000000002</v>
      </c>
      <c r="D53" s="127">
        <f>'Додаток 1'!D48+'Додаток 2'!D49+'Додаток 3 (без ІТП)'!D44</f>
        <v>6.95</v>
      </c>
      <c r="E53" s="37">
        <f>'Додаток 1'!C48+'Додаток 2'!C49+'Додаток 3 (без ІТП)'!E44</f>
        <v>36179.427000000003</v>
      </c>
      <c r="F53" s="127">
        <f>'Додаток 1'!D48+'Додаток 2'!D49+'Додаток 3 (без ІТП)'!F44</f>
        <v>95.029999999999987</v>
      </c>
      <c r="G53" s="37">
        <f>'Додаток 5 (без ІТП)'!G52</f>
        <v>1657.1890000000001</v>
      </c>
      <c r="H53" s="127">
        <f>'Додаток 5 (без ІТП)'!H52</f>
        <v>10.860000000000001</v>
      </c>
      <c r="I53" s="37">
        <f>'Додаток 5 (без ІТП)'!I52</f>
        <v>3633.0309999999999</v>
      </c>
      <c r="J53" s="127">
        <f>'Додаток 5 (без ІТП)'!J52</f>
        <v>139.37</v>
      </c>
      <c r="K53" s="37">
        <f>'Додаток 1'!G48+'Додаток 2'!G49+'Додаток 3 (без ІТП)'!K44</f>
        <v>591.60299999999995</v>
      </c>
      <c r="L53" s="127">
        <f>'Додаток 1'!H48+'Додаток 2'!H49+'Додаток 3 (без ІТП)'!L44</f>
        <v>15.31</v>
      </c>
      <c r="M53" s="37">
        <f>'Додаток 1'!G48+'Додаток 2'!G49+'Додаток 3 (без ІТП)'!M44</f>
        <v>2573.6959999999999</v>
      </c>
      <c r="N53" s="128">
        <f>'Додаток 1'!H48+'Додаток 2'!H49+'Додаток 3 (без ІТП)'!N44</f>
        <v>177.02</v>
      </c>
    </row>
    <row r="54" spans="1:1025" ht="31.5" customHeight="1" x14ac:dyDescent="0.3">
      <c r="A54" s="32" t="s">
        <v>69</v>
      </c>
      <c r="B54" s="33" t="s">
        <v>70</v>
      </c>
      <c r="C54" s="37">
        <f>'Додаток 1'!C49+'Додаток 2'!C50+'Додаток 3 (без ІТП)'!C45</f>
        <v>0</v>
      </c>
      <c r="D54" s="127">
        <f>'Додаток 1'!D49+'Додаток 2'!D50+'Додаток 3 (без ІТП)'!D45</f>
        <v>0</v>
      </c>
      <c r="E54" s="37">
        <f>'Додаток 1'!C49+'Додаток 2'!C50+'Додаток 3 (без ІТП)'!E45</f>
        <v>0</v>
      </c>
      <c r="F54" s="127">
        <f>'Додаток 1'!D49+'Додаток 2'!D50+'Додаток 3 (без ІТП)'!F45</f>
        <v>0</v>
      </c>
      <c r="G54" s="37">
        <f>'Додаток 5 (без ІТП)'!G53</f>
        <v>0</v>
      </c>
      <c r="H54" s="127">
        <f>'Додаток 5 (без ІТП)'!H53</f>
        <v>0</v>
      </c>
      <c r="I54" s="37">
        <f>'Додаток 5 (без ІТП)'!I53</f>
        <v>0</v>
      </c>
      <c r="J54" s="127">
        <f>'Додаток 5 (без ІТП)'!J53</f>
        <v>0</v>
      </c>
      <c r="K54" s="37">
        <f>'Додаток 1'!G49+'Додаток 2'!G50+'Додаток 3 (без ІТП)'!K45</f>
        <v>0</v>
      </c>
      <c r="L54" s="127">
        <f>'Додаток 1'!H49+'Додаток 2'!H50+'Додаток 3 (без ІТП)'!L45</f>
        <v>0</v>
      </c>
      <c r="M54" s="37">
        <f>'Додаток 1'!G49+'Додаток 2'!G50+'Додаток 3 (без ІТП)'!M45</f>
        <v>0</v>
      </c>
      <c r="N54" s="128">
        <f>'Додаток 1'!H49+'Додаток 2'!H50+'Додаток 3 (без ІТП)'!N45</f>
        <v>0</v>
      </c>
    </row>
    <row r="55" spans="1:1025" ht="31.5" customHeight="1" x14ac:dyDescent="0.3">
      <c r="A55" s="32" t="s">
        <v>101</v>
      </c>
      <c r="B55" s="33" t="s">
        <v>71</v>
      </c>
      <c r="C55" s="37">
        <f>'Додаток 1'!C50+'Додаток 2'!C51+'Додаток 3 (без ІТП)'!C46</f>
        <v>0</v>
      </c>
      <c r="D55" s="127">
        <f>'Додаток 1'!D50+'Додаток 2'!D51+'Додаток 3 (без ІТП)'!D46</f>
        <v>0</v>
      </c>
      <c r="E55" s="37">
        <f>'Додаток 1'!C50+'Додаток 2'!C51+'Додаток 3 (без ІТП)'!E46</f>
        <v>0</v>
      </c>
      <c r="F55" s="127">
        <f>'Додаток 1'!D50+'Додаток 2'!D51+'Додаток 3 (без ІТП)'!F46</f>
        <v>0</v>
      </c>
      <c r="G55" s="37">
        <f>'Додаток 5 (без ІТП)'!G54</f>
        <v>0</v>
      </c>
      <c r="H55" s="127">
        <f>'Додаток 5 (без ІТП)'!H54</f>
        <v>0</v>
      </c>
      <c r="I55" s="37">
        <f>'Додаток 5 (без ІТП)'!I54</f>
        <v>0</v>
      </c>
      <c r="J55" s="127">
        <f>'Додаток 5 (без ІТП)'!J54</f>
        <v>0</v>
      </c>
      <c r="K55" s="37">
        <f>'Додаток 1'!G50+'Додаток 2'!G51+'Додаток 3 (без ІТП)'!K46</f>
        <v>0</v>
      </c>
      <c r="L55" s="127">
        <f>'Додаток 1'!H50+'Додаток 2'!H51+'Додаток 3 (без ІТП)'!L46</f>
        <v>0</v>
      </c>
      <c r="M55" s="37">
        <f>'Додаток 1'!G50+'Додаток 2'!G51+'Додаток 3 (без ІТП)'!M46</f>
        <v>0</v>
      </c>
      <c r="N55" s="128">
        <f>'Додаток 1'!H50+'Додаток 2'!H51+'Додаток 3 (без ІТП)'!N46</f>
        <v>0</v>
      </c>
    </row>
    <row r="56" spans="1:1025" ht="31.5" customHeight="1" x14ac:dyDescent="0.3">
      <c r="A56" s="32" t="s">
        <v>72</v>
      </c>
      <c r="B56" s="33" t="s">
        <v>73</v>
      </c>
      <c r="C56" s="37">
        <f>'Додаток 1'!C51+'Додаток 2'!C52+'Додаток 3 (без ІТП)'!C47</f>
        <v>0</v>
      </c>
      <c r="D56" s="127">
        <f>'Додаток 1'!D51+'Додаток 2'!D52+'Додаток 3 (без ІТП)'!D47</f>
        <v>0</v>
      </c>
      <c r="E56" s="37">
        <f>'Додаток 1'!C51+'Додаток 2'!C52+'Додаток 3 (без ІТП)'!E47</f>
        <v>172028.77</v>
      </c>
      <c r="F56" s="127">
        <f>'Додаток 1'!D51+'Додаток 2'!D52+'Додаток 3 (без ІТП)'!F47</f>
        <v>489.34000000000003</v>
      </c>
      <c r="G56" s="37">
        <f>'Додаток 5 (без ІТП)'!G55</f>
        <v>0</v>
      </c>
      <c r="H56" s="127">
        <f>'Додаток 5 (без ІТП)'!H55</f>
        <v>0</v>
      </c>
      <c r="I56" s="37">
        <f>'Додаток 5 (без ІТП)'!I55</f>
        <v>11069.47</v>
      </c>
      <c r="J56" s="127">
        <f>'Додаток 5 (без ІТП)'!J55</f>
        <v>713.94</v>
      </c>
      <c r="K56" s="37">
        <f>'Додаток 1'!G51+'Додаток 2'!G52+'Додаток 3 (без ІТП)'!K47</f>
        <v>0</v>
      </c>
      <c r="L56" s="127">
        <f>'Додаток 1'!H51+'Додаток 2'!H52+'Додаток 3 (без ІТП)'!L47</f>
        <v>0</v>
      </c>
      <c r="M56" s="37">
        <f>'Додаток 1'!G51+'Додаток 2'!G52+'Додаток 3 (без ІТП)'!M47</f>
        <v>11020.67</v>
      </c>
      <c r="N56" s="128">
        <f>'Додаток 1'!H51+'Додаток 2'!H52+'Додаток 3 (без ІТП)'!N47</f>
        <v>898.41</v>
      </c>
    </row>
    <row r="57" spans="1:1025" ht="31.5" customHeight="1" x14ac:dyDescent="0.3">
      <c r="A57" s="133" t="s">
        <v>74</v>
      </c>
      <c r="B57" s="134" t="s">
        <v>75</v>
      </c>
      <c r="C57" s="135">
        <f>'Додаток 1'!C52+'Додаток 2'!C53+'Додаток 3 (без ІТП)'!C48</f>
        <v>28947.226999999999</v>
      </c>
      <c r="D57" s="136">
        <f>'Додаток 1'!D52+'Додаток 2'!D53+'Додаток 3 (без ІТП)'!D48</f>
        <v>38.660000000000004</v>
      </c>
      <c r="E57" s="135">
        <f>'Додаток 1'!C52+'Додаток 2'!C53+'Додаток 3 (без ІТП)'!E48</f>
        <v>28968.048999999999</v>
      </c>
      <c r="F57" s="136">
        <f>'Додаток 1'!D52+'Додаток 2'!D53+'Додаток 3 (без ІТП)'!F48</f>
        <v>38.660000000000004</v>
      </c>
      <c r="G57" s="37">
        <f>'Додаток 5 (без ІТП)'!G56</f>
        <v>9206.6080000000002</v>
      </c>
      <c r="H57" s="127">
        <f>'Додаток 5 (без ІТП)'!H56</f>
        <v>60.32</v>
      </c>
      <c r="I57" s="37">
        <f>'Додаток 5 (без ІТП)'!I56</f>
        <v>9114.0349999999999</v>
      </c>
      <c r="J57" s="127">
        <f>'Додаток 5 (без ІТП)'!J56</f>
        <v>60.32</v>
      </c>
      <c r="K57" s="135">
        <f>'Додаток 1'!G52+'Додаток 2'!G53+'Додаток 3 (без ІТП)'!K48</f>
        <v>3286.6810000000005</v>
      </c>
      <c r="L57" s="136">
        <f>'Додаток 1'!H52+'Додаток 2'!H53+'Додаток 3 (без ІТП)'!L48</f>
        <v>85.13</v>
      </c>
      <c r="M57" s="135">
        <f>'Додаток 1'!G52+'Додаток 2'!G53+'Додаток 3 (без ІТП)'!M48</f>
        <v>3277.6440000000002</v>
      </c>
      <c r="N57" s="137">
        <f>'Додаток 1'!H52+'Додаток 2'!H53+'Додаток 3 (без ІТП)'!N48</f>
        <v>85.13</v>
      </c>
    </row>
    <row r="58" spans="1:1025" s="66" customFormat="1" ht="42" customHeight="1" x14ac:dyDescent="0.25">
      <c r="A58" s="157">
        <v>9</v>
      </c>
      <c r="B58" s="158" t="s">
        <v>167</v>
      </c>
      <c r="C58" s="164">
        <f t="shared" ref="C58:N58" si="10">C50+C51+C52</f>
        <v>1557696.0009999997</v>
      </c>
      <c r="D58" s="165">
        <f t="shared" si="10"/>
        <v>2080.23</v>
      </c>
      <c r="E58" s="164">
        <f t="shared" si="10"/>
        <v>1761810.3989999997</v>
      </c>
      <c r="F58" s="165">
        <f t="shared" si="10"/>
        <v>2657.6499999999996</v>
      </c>
      <c r="G58" s="164">
        <f t="shared" si="10"/>
        <v>495422.09399999998</v>
      </c>
      <c r="H58" s="165">
        <f t="shared" si="10"/>
        <v>3246.35</v>
      </c>
      <c r="I58" s="164">
        <f t="shared" si="10"/>
        <v>503502.56200000009</v>
      </c>
      <c r="J58" s="165">
        <f t="shared" si="10"/>
        <v>4088.8</v>
      </c>
      <c r="K58" s="164">
        <f t="shared" si="10"/>
        <v>176861.45800000004</v>
      </c>
      <c r="L58" s="165">
        <f t="shared" si="10"/>
        <v>4581.0199999999995</v>
      </c>
      <c r="M58" s="164">
        <f t="shared" si="10"/>
        <v>189379.58500000005</v>
      </c>
      <c r="N58" s="166">
        <f t="shared" si="10"/>
        <v>5641.1399999999994</v>
      </c>
      <c r="P58" s="167"/>
    </row>
    <row r="59" spans="1:1025" s="168" customFormat="1" ht="38.25" customHeight="1" x14ac:dyDescent="0.25">
      <c r="A59" s="138">
        <v>10</v>
      </c>
      <c r="B59" s="139" t="s">
        <v>169</v>
      </c>
      <c r="C59" s="162" t="s">
        <v>93</v>
      </c>
      <c r="D59" s="162">
        <f>ROUND(D58*1.2,2)</f>
        <v>2496.2800000000002</v>
      </c>
      <c r="E59" s="162" t="s">
        <v>93</v>
      </c>
      <c r="F59" s="162">
        <f>ROUND(F58*1.2,2)</f>
        <v>3189.18</v>
      </c>
      <c r="G59" s="162" t="s">
        <v>93</v>
      </c>
      <c r="H59" s="162">
        <f>ROUND(H58*1.2,2)</f>
        <v>3895.62</v>
      </c>
      <c r="I59" s="162" t="s">
        <v>93</v>
      </c>
      <c r="J59" s="162">
        <f>ROUND(J58*1.2,2)</f>
        <v>4906.5600000000004</v>
      </c>
      <c r="K59" s="162" t="s">
        <v>93</v>
      </c>
      <c r="L59" s="162">
        <f>ROUND(L58*1.2,2)</f>
        <v>5497.22</v>
      </c>
      <c r="M59" s="162" t="s">
        <v>93</v>
      </c>
      <c r="N59" s="162">
        <f>ROUND(N58*1.2,2)</f>
        <v>6769.37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</row>
    <row r="60" spans="1:1025" s="87" customFormat="1" ht="31.5" customHeight="1" x14ac:dyDescent="0.3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5"/>
    </row>
    <row r="61" spans="1:1025" s="87" customFormat="1" ht="86.25" customHeight="1" x14ac:dyDescent="0.3">
      <c r="A61" s="232" t="s">
        <v>78</v>
      </c>
      <c r="B61" s="232"/>
      <c r="C61" s="232"/>
      <c r="D61" s="169"/>
      <c r="E61" s="169"/>
      <c r="F61" s="169"/>
      <c r="G61" s="169"/>
      <c r="H61" s="169"/>
      <c r="I61" s="233" t="s">
        <v>79</v>
      </c>
      <c r="J61" s="233"/>
      <c r="K61" s="233"/>
      <c r="L61" s="233"/>
      <c r="M61" s="170"/>
      <c r="N61" s="118"/>
    </row>
    <row r="67" spans="1:12" s="3" customFormat="1" ht="31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s="3" customFormat="1" ht="31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s="3" customFormat="1" ht="31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s="3" customFormat="1" ht="31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s="3" customFormat="1" ht="31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s="3" customFormat="1" ht="31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s="3" customFormat="1" ht="31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s="3" customFormat="1" ht="31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s="3" customFormat="1" ht="31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s="3" customFormat="1" ht="31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s="3" customFormat="1" ht="31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s="3" customFormat="1" ht="31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s="3" customFormat="1" ht="31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s="3" customFormat="1" ht="31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s="3" customFormat="1" ht="31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3" customFormat="1" ht="31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s="3" customFormat="1" ht="31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3" customFormat="1" ht="31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3" customFormat="1" ht="31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s="3" customFormat="1" ht="31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s="3" customFormat="1" ht="31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s="3" customFormat="1" ht="31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s="3" customFormat="1" ht="31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s="3" customFormat="1" ht="31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s="3" customFormat="1" ht="31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s="3" customFormat="1" ht="31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s="3" customFormat="1" ht="31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s="3" customFormat="1" ht="31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s="3" customFormat="1" ht="31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s="3" customFormat="1" ht="31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s="3" customFormat="1" ht="31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s="3" customFormat="1" ht="31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s="3" customFormat="1" ht="31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s="3" customFormat="1" ht="31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3" customFormat="1" ht="31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3" customFormat="1" ht="31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3" customFormat="1" ht="31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3" customFormat="1" ht="31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3" customFormat="1" ht="31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3" customFormat="1" ht="31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3" customFormat="1" ht="31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3" customFormat="1" ht="31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3" customFormat="1" ht="31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3" customFormat="1" ht="31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3" customFormat="1" ht="31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3" customFormat="1" ht="31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3" customFormat="1" ht="31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3" customFormat="1" ht="31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3" customFormat="1" ht="31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3" customFormat="1" ht="31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3" customFormat="1" ht="31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3" customFormat="1" ht="31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3" customFormat="1" ht="31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3" customFormat="1" ht="31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3" customFormat="1" ht="31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3" customFormat="1" ht="31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3" customFormat="1" ht="31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3" customFormat="1" ht="31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3" customFormat="1" ht="31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3" customFormat="1" ht="31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3" customFormat="1" ht="31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3" customFormat="1" ht="31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3" customFormat="1" ht="31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3" customFormat="1" ht="31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3" customFormat="1" ht="31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3" customFormat="1" ht="31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3" customFormat="1" ht="31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3" customFormat="1" ht="31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3" customFormat="1" ht="31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3" customFormat="1" ht="31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3" customFormat="1" ht="31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3" customFormat="1" ht="31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3" customFormat="1" ht="31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3" customFormat="1" ht="31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3" customFormat="1" ht="31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3" customFormat="1" ht="31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3" customFormat="1" ht="31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3" customFormat="1" ht="31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3" customFormat="1" ht="31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3" customFormat="1" ht="31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3" customFormat="1" ht="31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3" customFormat="1" ht="31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3" customFormat="1" ht="31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3" customFormat="1" ht="31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3" customFormat="1" ht="31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3" customFormat="1" ht="31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3" customFormat="1" ht="31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3" customFormat="1" ht="31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3" customFormat="1" ht="31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3" customFormat="1" ht="31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3" customFormat="1" ht="31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3" customFormat="1" ht="31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3" customFormat="1" ht="31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3" customFormat="1" ht="31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3" customFormat="1" ht="31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3" customFormat="1" ht="31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3" customFormat="1" ht="31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3" customFormat="1" ht="31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3" customFormat="1" ht="31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3" customFormat="1" ht="31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3" customFormat="1" ht="31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3" customFormat="1" ht="31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3" customFormat="1" ht="31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s="3" customFormat="1" ht="31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s="3" customFormat="1" ht="31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s="3" customFormat="1" ht="31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3" customFormat="1" ht="31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3" customFormat="1" ht="31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3" customFormat="1" ht="31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3" customFormat="1" ht="31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3" customFormat="1" ht="31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3" customFormat="1" ht="31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3" customFormat="1" ht="31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3" customFormat="1" ht="31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s="3" customFormat="1" ht="31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s="3" customFormat="1" ht="31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3" customFormat="1" ht="31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3" customFormat="1" ht="31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3" customFormat="1" ht="31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3" customFormat="1" ht="31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3" customFormat="1" ht="31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3" customFormat="1" ht="31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3" customFormat="1" ht="31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3" customFormat="1" ht="31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3" customFormat="1" ht="31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s="3" customFormat="1" ht="31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3" customFormat="1" ht="31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3" customFormat="1" ht="31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3" customFormat="1" ht="31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3" customFormat="1" ht="31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s="3" customFormat="1" ht="31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</sheetData>
  <mergeCells count="22">
    <mergeCell ref="B18:N18"/>
    <mergeCell ref="B23:N23"/>
    <mergeCell ref="A61:C61"/>
    <mergeCell ref="I61:L61"/>
    <mergeCell ref="A10:N10"/>
    <mergeCell ref="A11:N11"/>
    <mergeCell ref="A12:N12"/>
    <mergeCell ref="A14:A16"/>
    <mergeCell ref="B14:B16"/>
    <mergeCell ref="C14:D14"/>
    <mergeCell ref="E14:F14"/>
    <mergeCell ref="G14:H14"/>
    <mergeCell ref="I14:J14"/>
    <mergeCell ref="K14:L14"/>
    <mergeCell ref="M14:N14"/>
    <mergeCell ref="L2:N2"/>
    <mergeCell ref="L3:N3"/>
    <mergeCell ref="L4:N4"/>
    <mergeCell ref="L5:N5"/>
    <mergeCell ref="L8:M8"/>
    <mergeCell ref="L6:N6"/>
    <mergeCell ref="L7:N7"/>
  </mergeCells>
  <printOptions horizontalCentered="1"/>
  <pageMargins left="0.78740157480314965" right="0.78740157480314965" top="1.1811023622047245" bottom="0.39370078740157483" header="0.19685039370078741" footer="0.19685039370078741"/>
  <pageSetup paperSize="9" scale="43" firstPageNumber="0" fitToHeight="2" orientation="landscape" horizontalDpi="300" verticalDpi="300" r:id="rId1"/>
  <headerFooter differentFirst="1">
    <oddHeader>&amp;C&amp;"Times New Roman,Обычный"&amp;14
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184"/>
  <sheetViews>
    <sheetView view="pageBreakPreview" topLeftCell="A34" zoomScaleNormal="110" zoomScaleSheetLayoutView="100" zoomScalePageLayoutView="65" workbookViewId="0">
      <selection activeCell="A37" sqref="A37:XFD38"/>
    </sheetView>
  </sheetViews>
  <sheetFormatPr defaultColWidth="8.5703125" defaultRowHeight="18.75" x14ac:dyDescent="0.3"/>
  <cols>
    <col min="1" max="1" width="7" style="1" customWidth="1"/>
    <col min="2" max="2" width="64.28515625" style="1" customWidth="1"/>
    <col min="3" max="3" width="19.28515625" style="1" customWidth="1"/>
    <col min="4" max="4" width="17.28515625" style="1" customWidth="1"/>
    <col min="5" max="5" width="20.28515625" style="1" customWidth="1"/>
    <col min="6" max="6" width="18.28515625" style="1" customWidth="1"/>
    <col min="7" max="7" width="23.7109375" style="1" customWidth="1"/>
    <col min="8" max="8" width="17" style="1" customWidth="1"/>
    <col min="9" max="9" width="16.5703125" style="1" customWidth="1"/>
    <col min="10" max="10" width="16.140625" style="1" customWidth="1"/>
    <col min="11" max="1025" width="8.5703125" style="1"/>
    <col min="1026" max="16384" width="8.5703125" style="4"/>
  </cols>
  <sheetData>
    <row r="1" spans="1:1025" x14ac:dyDescent="0.3">
      <c r="F1" s="5" t="s">
        <v>120</v>
      </c>
    </row>
    <row r="2" spans="1:1025" x14ac:dyDescent="0.3">
      <c r="F2" s="226" t="s">
        <v>1</v>
      </c>
      <c r="G2" s="226"/>
      <c r="H2" s="226"/>
    </row>
    <row r="3" spans="1:1025" x14ac:dyDescent="0.3">
      <c r="F3" s="226" t="s">
        <v>103</v>
      </c>
      <c r="G3" s="226"/>
      <c r="H3" s="226"/>
    </row>
    <row r="4" spans="1:1025" x14ac:dyDescent="0.3">
      <c r="F4" s="226" t="s">
        <v>141</v>
      </c>
      <c r="G4" s="226"/>
      <c r="H4" s="226"/>
    </row>
    <row r="5" spans="1:1025" x14ac:dyDescent="0.3">
      <c r="F5" s="226" t="s">
        <v>4</v>
      </c>
      <c r="G5" s="226"/>
      <c r="H5" s="226"/>
    </row>
    <row r="6" spans="1:1025" x14ac:dyDescent="0.3">
      <c r="F6" s="220" t="s">
        <v>172</v>
      </c>
      <c r="G6" s="220"/>
      <c r="H6" s="220"/>
    </row>
    <row r="7" spans="1:1025" ht="58.5" customHeight="1" x14ac:dyDescent="0.3">
      <c r="F7" s="211" t="s">
        <v>171</v>
      </c>
      <c r="G7" s="211"/>
      <c r="H7" s="211"/>
    </row>
    <row r="8" spans="1:1025" s="156" customFormat="1" x14ac:dyDescent="0.3">
      <c r="F8" s="221" t="s">
        <v>104</v>
      </c>
      <c r="G8" s="221"/>
    </row>
    <row r="9" spans="1:1025" x14ac:dyDescent="0.3">
      <c r="B9" s="63"/>
      <c r="C9" s="63"/>
      <c r="D9" s="63"/>
      <c r="E9" s="63"/>
      <c r="F9" s="63"/>
      <c r="G9" s="63"/>
      <c r="H9" s="63"/>
    </row>
    <row r="10" spans="1:1025" x14ac:dyDescent="0.3">
      <c r="A10" s="203" t="s">
        <v>6</v>
      </c>
      <c r="B10" s="203"/>
      <c r="C10" s="203"/>
      <c r="D10" s="203"/>
      <c r="E10" s="203"/>
      <c r="F10" s="203"/>
      <c r="G10" s="203"/>
      <c r="H10" s="203"/>
    </row>
    <row r="11" spans="1:1025" ht="23.25" customHeight="1" x14ac:dyDescent="0.3">
      <c r="A11" s="203" t="s">
        <v>121</v>
      </c>
      <c r="B11" s="203"/>
      <c r="C11" s="203"/>
      <c r="D11" s="203"/>
      <c r="E11" s="203"/>
      <c r="F11" s="203"/>
      <c r="G11" s="203"/>
      <c r="H11" s="203"/>
    </row>
    <row r="12" spans="1:1025" ht="18" customHeight="1" x14ac:dyDescent="0.3">
      <c r="A12" s="203" t="s">
        <v>8</v>
      </c>
      <c r="B12" s="203"/>
      <c r="C12" s="203"/>
      <c r="D12" s="203"/>
      <c r="E12" s="203"/>
      <c r="F12" s="203"/>
      <c r="G12" s="203"/>
      <c r="H12" s="203"/>
    </row>
    <row r="13" spans="1:1025" ht="18.75" customHeight="1" x14ac:dyDescent="0.3">
      <c r="H13" s="7"/>
    </row>
    <row r="14" spans="1:1025" s="88" customFormat="1" ht="117.75" customHeight="1" x14ac:dyDescent="0.3">
      <c r="A14" s="212" t="s">
        <v>10</v>
      </c>
      <c r="B14" s="213" t="s">
        <v>11</v>
      </c>
      <c r="C14" s="225" t="s">
        <v>160</v>
      </c>
      <c r="D14" s="213"/>
      <c r="E14" s="222" t="s">
        <v>161</v>
      </c>
      <c r="F14" s="219"/>
      <c r="G14" s="222" t="s">
        <v>162</v>
      </c>
      <c r="H14" s="21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</row>
    <row r="15" spans="1:1025" ht="42.75" customHeight="1" x14ac:dyDescent="0.3">
      <c r="A15" s="212"/>
      <c r="B15" s="213"/>
      <c r="C15" s="9" t="s">
        <v>14</v>
      </c>
      <c r="D15" s="8" t="s">
        <v>15</v>
      </c>
      <c r="E15" s="8" t="s">
        <v>14</v>
      </c>
      <c r="F15" s="9" t="s">
        <v>15</v>
      </c>
      <c r="G15" s="8" t="s">
        <v>14</v>
      </c>
      <c r="H15" s="10" t="s">
        <v>15</v>
      </c>
    </row>
    <row r="16" spans="1:1025" ht="24.75" customHeight="1" x14ac:dyDescent="0.3">
      <c r="A16" s="212"/>
      <c r="B16" s="213"/>
      <c r="C16" s="11" t="s">
        <v>16</v>
      </c>
      <c r="D16" s="12" t="s">
        <v>17</v>
      </c>
      <c r="E16" s="11" t="s">
        <v>16</v>
      </c>
      <c r="F16" s="13" t="s">
        <v>17</v>
      </c>
      <c r="G16" s="11" t="s">
        <v>16</v>
      </c>
      <c r="H16" s="14" t="s">
        <v>17</v>
      </c>
    </row>
    <row r="17" spans="1:10" x14ac:dyDescent="0.3">
      <c r="A17" s="15">
        <v>1</v>
      </c>
      <c r="B17" s="16">
        <v>2</v>
      </c>
      <c r="C17" s="16">
        <v>3</v>
      </c>
      <c r="D17" s="16">
        <v>4</v>
      </c>
      <c r="E17" s="11">
        <v>5</v>
      </c>
      <c r="F17" s="18">
        <v>6</v>
      </c>
      <c r="G17" s="11">
        <v>7</v>
      </c>
      <c r="H17" s="19">
        <v>8</v>
      </c>
    </row>
    <row r="18" spans="1:10" ht="19.5" customHeight="1" x14ac:dyDescent="0.3">
      <c r="A18" s="15"/>
      <c r="B18" s="209" t="s">
        <v>119</v>
      </c>
      <c r="C18" s="209"/>
      <c r="D18" s="209"/>
      <c r="E18" s="209"/>
      <c r="F18" s="209"/>
      <c r="G18" s="209"/>
      <c r="H18" s="209"/>
    </row>
    <row r="19" spans="1:10" x14ac:dyDescent="0.3">
      <c r="A19" s="20" t="s">
        <v>18</v>
      </c>
      <c r="B19" s="21" t="s">
        <v>109</v>
      </c>
      <c r="C19" s="11" t="s">
        <v>93</v>
      </c>
      <c r="D19" s="122">
        <f>SUM(D20:D22)</f>
        <v>2183.67</v>
      </c>
      <c r="E19" s="11" t="s">
        <v>93</v>
      </c>
      <c r="F19" s="122">
        <f>SUM(F20:F22)</f>
        <v>3349.79</v>
      </c>
      <c r="G19" s="11" t="s">
        <v>93</v>
      </c>
      <c r="H19" s="126">
        <f>SUM(H20:H22)</f>
        <v>4684.46</v>
      </c>
    </row>
    <row r="20" spans="1:10" x14ac:dyDescent="0.3">
      <c r="A20" s="20" t="s">
        <v>110</v>
      </c>
      <c r="B20" s="21" t="s">
        <v>19</v>
      </c>
      <c r="C20" s="11" t="s">
        <v>93</v>
      </c>
      <c r="D20" s="123">
        <f>'Додаток 1'!D17</f>
        <v>1530.85</v>
      </c>
      <c r="E20" s="11" t="s">
        <v>93</v>
      </c>
      <c r="F20" s="123">
        <f>'Додаток 1'!F17</f>
        <v>2609.33</v>
      </c>
      <c r="G20" s="11" t="s">
        <v>93</v>
      </c>
      <c r="H20" s="152">
        <f>'Додаток 1'!H17</f>
        <v>3777.14</v>
      </c>
    </row>
    <row r="21" spans="1:10" x14ac:dyDescent="0.3">
      <c r="A21" s="20" t="s">
        <v>111</v>
      </c>
      <c r="B21" s="21" t="s">
        <v>82</v>
      </c>
      <c r="C21" s="11" t="s">
        <v>93</v>
      </c>
      <c r="D21" s="124">
        <f>'Додаток 2'!D18</f>
        <v>503.47</v>
      </c>
      <c r="E21" s="11" t="s">
        <v>93</v>
      </c>
      <c r="F21" s="124">
        <f>'Додаток 2'!F18</f>
        <v>591.11</v>
      </c>
      <c r="G21" s="11" t="s">
        <v>93</v>
      </c>
      <c r="H21" s="152">
        <f>'Додаток 2'!H18</f>
        <v>757.97</v>
      </c>
    </row>
    <row r="22" spans="1:10" x14ac:dyDescent="0.3">
      <c r="A22" s="20" t="s">
        <v>112</v>
      </c>
      <c r="B22" s="21" t="s">
        <v>97</v>
      </c>
      <c r="C22" s="11" t="s">
        <v>93</v>
      </c>
      <c r="D22" s="123">
        <f>'Додаток 4 (по ІТП) '!D18</f>
        <v>149.35000000000002</v>
      </c>
      <c r="E22" s="11" t="s">
        <v>93</v>
      </c>
      <c r="F22" s="123">
        <f>'Додаток 4 (по ІТП) '!F18</f>
        <v>149.35000000000002</v>
      </c>
      <c r="G22" s="11" t="s">
        <v>93</v>
      </c>
      <c r="H22" s="153">
        <f>'Додаток 4 (по ІТП) '!H18</f>
        <v>149.35000000000002</v>
      </c>
    </row>
    <row r="23" spans="1:10" ht="22.5" customHeight="1" x14ac:dyDescent="0.3">
      <c r="A23" s="20" t="s">
        <v>150</v>
      </c>
      <c r="B23" s="209" t="s">
        <v>113</v>
      </c>
      <c r="C23" s="209"/>
      <c r="D23" s="209"/>
      <c r="E23" s="209"/>
      <c r="F23" s="209"/>
      <c r="G23" s="209"/>
      <c r="H23" s="209"/>
    </row>
    <row r="24" spans="1:10" s="30" customFormat="1" x14ac:dyDescent="0.3">
      <c r="A24" s="20">
        <v>1</v>
      </c>
      <c r="B24" s="26" t="s">
        <v>22</v>
      </c>
      <c r="C24" s="27">
        <f t="shared" ref="C24:H24" si="0">C25+C31+C32+C36</f>
        <v>1456858.3039999998</v>
      </c>
      <c r="D24" s="28">
        <f t="shared" si="0"/>
        <v>2021.7800000000002</v>
      </c>
      <c r="E24" s="27">
        <f t="shared" si="0"/>
        <v>468272.42200000002</v>
      </c>
      <c r="F24" s="28">
        <f t="shared" si="0"/>
        <v>3161.1</v>
      </c>
      <c r="G24" s="27">
        <f t="shared" si="0"/>
        <v>169256.37100000001</v>
      </c>
      <c r="H24" s="29">
        <f t="shared" si="0"/>
        <v>4466.9800000000005</v>
      </c>
    </row>
    <row r="25" spans="1:10" s="30" customFormat="1" x14ac:dyDescent="0.3">
      <c r="A25" s="31" t="s">
        <v>23</v>
      </c>
      <c r="B25" s="26" t="s">
        <v>24</v>
      </c>
      <c r="C25" s="27">
        <f t="shared" ref="C25:H25" si="1">SUM(C26:C30)</f>
        <v>1077939.1149999998</v>
      </c>
      <c r="D25" s="28">
        <f t="shared" si="1"/>
        <v>1441.4900000000002</v>
      </c>
      <c r="E25" s="27">
        <f t="shared" si="1"/>
        <v>391197.87700000004</v>
      </c>
      <c r="F25" s="28">
        <f t="shared" si="1"/>
        <v>2573</v>
      </c>
      <c r="G25" s="27">
        <f t="shared" si="1"/>
        <v>149903.08300000001</v>
      </c>
      <c r="H25" s="29">
        <f t="shared" si="1"/>
        <v>3881.92</v>
      </c>
    </row>
    <row r="26" spans="1:10" x14ac:dyDescent="0.3">
      <c r="A26" s="32" t="s">
        <v>25</v>
      </c>
      <c r="B26" s="33" t="s">
        <v>26</v>
      </c>
      <c r="C26" s="37">
        <f>'Додаток 1'!C21</f>
        <v>798614.04099999997</v>
      </c>
      <c r="D26" s="127">
        <f>'Додаток 1'!D21</f>
        <v>1021.67</v>
      </c>
      <c r="E26" s="37">
        <f>'Додаток 1'!E21</f>
        <v>322329.28100000002</v>
      </c>
      <c r="F26" s="127">
        <f>'Додаток 1'!F21</f>
        <v>2066.62</v>
      </c>
      <c r="G26" s="37">
        <f>'Додаток 1'!G21</f>
        <v>126867.33100000001</v>
      </c>
      <c r="H26" s="128">
        <f>'Додаток 1'!H21</f>
        <v>3212.66</v>
      </c>
      <c r="J26" s="30"/>
    </row>
    <row r="27" spans="1:10" x14ac:dyDescent="0.3">
      <c r="A27" s="32" t="s">
        <v>27</v>
      </c>
      <c r="B27" s="33" t="s">
        <v>28</v>
      </c>
      <c r="C27" s="37">
        <f>'Додаток 1'!C22+'Додаток 2'!C22+'Додаток 4 (по ІТП) '!C21</f>
        <v>100736.734</v>
      </c>
      <c r="D27" s="127">
        <f>'Додаток 1'!D22+'Додаток 2'!D22+'Додаток 4 (по ІТП) '!D21</f>
        <v>162.01999999999998</v>
      </c>
      <c r="E27" s="37">
        <f>'Додаток 1'!E22+'Додаток 2'!E22+'Додаток 4 (по ІТП) '!E21</f>
        <v>20493.722000000002</v>
      </c>
      <c r="F27" s="127">
        <f>'Додаток 1'!F22+'Додаток 2'!F22+'Додаток 4 (по ІТП) '!F21</f>
        <v>162.55000000000001</v>
      </c>
      <c r="G27" s="37">
        <f>'Додаток 1'!G22+'Додаток 2'!G22+'Додаток 4 (по ІТП) '!G21</f>
        <v>5146.1500000000005</v>
      </c>
      <c r="H27" s="128">
        <f>'Додаток 1'!H22+'Додаток 2'!H22+'Додаток 4 (по ІТП) '!H21</f>
        <v>162.35</v>
      </c>
      <c r="J27" s="30"/>
    </row>
    <row r="28" spans="1:10" x14ac:dyDescent="0.3">
      <c r="A28" s="32" t="s">
        <v>29</v>
      </c>
      <c r="B28" s="33" t="s">
        <v>30</v>
      </c>
      <c r="C28" s="37">
        <v>0</v>
      </c>
      <c r="D28" s="129">
        <v>0</v>
      </c>
      <c r="E28" s="37">
        <v>0</v>
      </c>
      <c r="F28" s="129">
        <v>0</v>
      </c>
      <c r="G28" s="37">
        <v>0</v>
      </c>
      <c r="H28" s="130">
        <v>0</v>
      </c>
      <c r="J28" s="30"/>
    </row>
    <row r="29" spans="1:10" ht="24.75" customHeight="1" x14ac:dyDescent="0.3">
      <c r="A29" s="32" t="s">
        <v>31</v>
      </c>
      <c r="B29" s="33" t="s">
        <v>32</v>
      </c>
      <c r="C29" s="37">
        <f>'Додаток 1'!C24+'Додаток 2'!C24</f>
        <v>8061.5190000000002</v>
      </c>
      <c r="D29" s="127">
        <f>'Додаток 1'!D24+'Додаток 2'!D24</f>
        <v>11.129999999999999</v>
      </c>
      <c r="E29" s="37">
        <f>'Додаток 1'!E24+'Додаток 2'!E24</f>
        <v>1641.973</v>
      </c>
      <c r="F29" s="127">
        <f>'Додаток 1'!F24+'Додаток 2'!F24</f>
        <v>11.219999999999999</v>
      </c>
      <c r="G29" s="37">
        <f>'Додаток 1'!G24+'Додаток 2'!G24</f>
        <v>412.44</v>
      </c>
      <c r="H29" s="128">
        <f>'Додаток 1'!H24+'Додаток 2'!H24</f>
        <v>11.19</v>
      </c>
      <c r="J29" s="30"/>
    </row>
    <row r="30" spans="1:10" ht="26.25" customHeight="1" x14ac:dyDescent="0.3">
      <c r="A30" s="32" t="s">
        <v>33</v>
      </c>
      <c r="B30" s="33" t="s">
        <v>34</v>
      </c>
      <c r="C30" s="37">
        <f>'Додаток 1'!C25+'Додаток 2'!C25</f>
        <v>170526.821</v>
      </c>
      <c r="D30" s="127">
        <f>'Додаток 1'!D25+'Додаток 2'!D25</f>
        <v>246.67</v>
      </c>
      <c r="E30" s="37">
        <f>'Додаток 1'!E25+'Додаток 2'!E25</f>
        <v>46732.900999999998</v>
      </c>
      <c r="F30" s="127">
        <f>'Додаток 1'!F25+'Додаток 2'!F25</f>
        <v>332.61</v>
      </c>
      <c r="G30" s="37">
        <f>'Додаток 1'!G25+'Додаток 2'!G25</f>
        <v>17477.162</v>
      </c>
      <c r="H30" s="128">
        <f>'Додаток 1'!H25+'Додаток 2'!H25</f>
        <v>495.72</v>
      </c>
      <c r="J30" s="30"/>
    </row>
    <row r="31" spans="1:10" s="30" customFormat="1" x14ac:dyDescent="0.3">
      <c r="A31" s="31" t="s">
        <v>35</v>
      </c>
      <c r="B31" s="26" t="s">
        <v>36</v>
      </c>
      <c r="C31" s="27">
        <f>'Додаток 1'!C26+'Додаток 2'!C27+'Додаток 4 (по ІТП) '!C22</f>
        <v>206902.90100000001</v>
      </c>
      <c r="D31" s="28">
        <f>'Додаток 1'!D26+'Додаток 2'!D27+'Додаток 4 (по ІТП) '!D22</f>
        <v>320.97000000000003</v>
      </c>
      <c r="E31" s="27">
        <f>'Додаток 1'!E26+'Додаток 2'!E27+'Додаток 4 (по ІТП) '!E22</f>
        <v>42081.635000000002</v>
      </c>
      <c r="F31" s="28">
        <f>'Додаток 1'!F26+'Додаток 2'!F27+'Додаток 4 (по ІТП) '!F22</f>
        <v>325.04999999999995</v>
      </c>
      <c r="G31" s="27">
        <f>'Додаток 1'!G26+'Додаток 2'!G27+'Додаток 4 (по ІТП) '!G22</f>
        <v>10566.387000000001</v>
      </c>
      <c r="H31" s="29">
        <f>'Додаток 1'!H26+'Додаток 2'!H27+'Додаток 4 (по ІТП) '!H22</f>
        <v>323.46000000000004</v>
      </c>
    </row>
    <row r="32" spans="1:10" s="30" customFormat="1" x14ac:dyDescent="0.3">
      <c r="A32" s="31" t="s">
        <v>37</v>
      </c>
      <c r="B32" s="26" t="s">
        <v>38</v>
      </c>
      <c r="C32" s="27">
        <f t="shared" ref="C32:H32" si="2">SUM(C33:C35)</f>
        <v>63929.55</v>
      </c>
      <c r="D32" s="28">
        <f t="shared" si="2"/>
        <v>108.68</v>
      </c>
      <c r="E32" s="27">
        <f t="shared" si="2"/>
        <v>12990.599</v>
      </c>
      <c r="F32" s="28">
        <f t="shared" si="2"/>
        <v>109.91</v>
      </c>
      <c r="G32" s="27">
        <f t="shared" si="2"/>
        <v>3261.07</v>
      </c>
      <c r="H32" s="29">
        <f t="shared" si="2"/>
        <v>109.42</v>
      </c>
      <c r="J32" s="76"/>
    </row>
    <row r="33" spans="1:10" x14ac:dyDescent="0.3">
      <c r="A33" s="32" t="s">
        <v>39</v>
      </c>
      <c r="B33" s="33" t="s">
        <v>40</v>
      </c>
      <c r="C33" s="37">
        <f>'Додаток 1'!C28+'Додаток 2'!C29+'Додаток 4 (по ІТП) '!C24</f>
        <v>45518.639000000003</v>
      </c>
      <c r="D33" s="127">
        <f>'Додаток 1'!D28+'Додаток 2'!D29+'Додаток 4 (по ІТП) '!D24</f>
        <v>70.62</v>
      </c>
      <c r="E33" s="37">
        <f>'Додаток 1'!E28+'Додаток 2'!E29+'Додаток 4 (по ІТП) '!E24</f>
        <v>9257.9600000000009</v>
      </c>
      <c r="F33" s="127">
        <f>'Додаток 1'!F28+'Додаток 2'!F29+'Додаток 4 (по ІТП) '!F24</f>
        <v>71.52</v>
      </c>
      <c r="G33" s="37">
        <f>'Додаток 1'!G28+'Додаток 2'!G29+'Додаток 4 (по ІТП) '!G24</f>
        <v>2324.6040000000003</v>
      </c>
      <c r="H33" s="128">
        <f>'Додаток 1'!H28+'Додаток 2'!H29+'Додаток 4 (по ІТП) '!H24</f>
        <v>71.17</v>
      </c>
      <c r="J33" s="30"/>
    </row>
    <row r="34" spans="1:10" x14ac:dyDescent="0.3">
      <c r="A34" s="32" t="s">
        <v>41</v>
      </c>
      <c r="B34" s="33" t="s">
        <v>88</v>
      </c>
      <c r="C34" s="37">
        <f>'Додаток 1'!C29+'Додаток 2'!C30+'Додаток 4 (по ІТП) '!C25</f>
        <v>11092.723</v>
      </c>
      <c r="D34" s="127">
        <f>'Додаток 1'!D29+'Додаток 2'!D30+'Додаток 4 (по ІТП) '!D25</f>
        <v>25.02</v>
      </c>
      <c r="E34" s="37">
        <f>'Додаток 1'!E29+'Додаток 2'!E30+'Додаток 4 (по ІТП) '!E25</f>
        <v>2246.6120000000001</v>
      </c>
      <c r="F34" s="127">
        <f>'Додаток 1'!F29+'Додаток 2'!F30+'Додаток 4 (по ІТП) '!F25</f>
        <v>25.18</v>
      </c>
      <c r="G34" s="37">
        <f>'Додаток 1'!G29+'Додаток 2'!G30+'Додаток 4 (по ІТП) '!G25</f>
        <v>563.49</v>
      </c>
      <c r="H34" s="128">
        <f>'Додаток 1'!H29+'Додаток 2'!H30+'Додаток 4 (по ІТП) '!H25</f>
        <v>25.11</v>
      </c>
      <c r="J34" s="30"/>
    </row>
    <row r="35" spans="1:10" x14ac:dyDescent="0.3">
      <c r="A35" s="32" t="s">
        <v>43</v>
      </c>
      <c r="B35" s="33" t="s">
        <v>44</v>
      </c>
      <c r="C35" s="37">
        <f>'Додаток 1'!C30+'Додаток 2'!C31+'Додаток 4 (по ІТП) '!C26</f>
        <v>7318.1879999999992</v>
      </c>
      <c r="D35" s="127">
        <f>'Додаток 1'!D30+'Додаток 2'!D31+'Додаток 4 (по ІТП) '!D26</f>
        <v>13.040000000000001</v>
      </c>
      <c r="E35" s="37">
        <f>'Додаток 1'!E30+'Додаток 2'!E31+'Додаток 4 (по ІТП) '!E26</f>
        <v>1486.027</v>
      </c>
      <c r="F35" s="127">
        <f>'Додаток 1'!F30+'Додаток 2'!F31+'Додаток 4 (по ІТП) '!F26</f>
        <v>13.21</v>
      </c>
      <c r="G35" s="37">
        <f>'Додаток 1'!G30+'Додаток 2'!G31+'Додаток 4 (по ІТП) '!G26</f>
        <v>372.976</v>
      </c>
      <c r="H35" s="128">
        <f>'Додаток 1'!H30+'Додаток 2'!H31+'Додаток 4 (по ІТП) '!H26</f>
        <v>13.14</v>
      </c>
      <c r="J35" s="30"/>
    </row>
    <row r="36" spans="1:10" s="30" customFormat="1" x14ac:dyDescent="0.3">
      <c r="A36" s="31" t="s">
        <v>45</v>
      </c>
      <c r="B36" s="26" t="s">
        <v>46</v>
      </c>
      <c r="C36" s="27">
        <f t="shared" ref="C36:H36" si="3">SUM(C37:C39)</f>
        <v>108086.73799999998</v>
      </c>
      <c r="D36" s="28">
        <f t="shared" si="3"/>
        <v>150.63999999999999</v>
      </c>
      <c r="E36" s="27">
        <f t="shared" si="3"/>
        <v>22002.311000000002</v>
      </c>
      <c r="F36" s="28">
        <f t="shared" si="3"/>
        <v>153.13999999999999</v>
      </c>
      <c r="G36" s="27">
        <f t="shared" si="3"/>
        <v>5525.8310000000001</v>
      </c>
      <c r="H36" s="28">
        <f t="shared" si="3"/>
        <v>152.18</v>
      </c>
    </row>
    <row r="37" spans="1:10" x14ac:dyDescent="0.3">
      <c r="A37" s="32" t="s">
        <v>47</v>
      </c>
      <c r="B37" s="33" t="s">
        <v>48</v>
      </c>
      <c r="C37" s="37">
        <f>'Додаток 1'!C32+'Додаток 2'!C33+'Додаток 4 (по ІТП) '!C28</f>
        <v>83885.380999999994</v>
      </c>
      <c r="D37" s="127">
        <f>'Додаток 1'!D32+'Додаток 2'!D33+'Додаток 4 (по ІТП) '!D28</f>
        <v>116.91</v>
      </c>
      <c r="E37" s="37">
        <f>'Додаток 1'!E32+'Додаток 2'!E33+'Додаток 4 (по ІТП) '!E28</f>
        <v>17075.842000000001</v>
      </c>
      <c r="F37" s="127">
        <f>'Додаток 1'!F32+'Додаток 2'!F33+'Додаток 4 (по ІТП) '!F28</f>
        <v>118.86</v>
      </c>
      <c r="G37" s="37">
        <f>'Додаток 1'!G32+'Додаток 2'!G33+'Додаток 4 (по ІТП) '!G28</f>
        <v>4288.5609999999997</v>
      </c>
      <c r="H37" s="128">
        <f>'Додаток 1'!H32+'Додаток 2'!H33+'Додаток 4 (по ІТП) '!H28</f>
        <v>118.11</v>
      </c>
      <c r="J37" s="30"/>
    </row>
    <row r="38" spans="1:10" x14ac:dyDescent="0.3">
      <c r="A38" s="32" t="s">
        <v>49</v>
      </c>
      <c r="B38" s="33" t="s">
        <v>40</v>
      </c>
      <c r="C38" s="37">
        <f>'Додаток 1'!C33+'Додаток 2'!C34+'Додаток 4 (по ІТП) '!C29</f>
        <v>18454.783000000003</v>
      </c>
      <c r="D38" s="127">
        <f>'Додаток 1'!D33+'Додаток 2'!D34+'Додаток 4 (по ІТП) '!D29</f>
        <v>25.72</v>
      </c>
      <c r="E38" s="37">
        <f>'Додаток 1'!E33+'Додаток 2'!E34+'Додаток 4 (по ІТП) '!E29</f>
        <v>3756.6849999999999</v>
      </c>
      <c r="F38" s="127">
        <f>'Додаток 1'!F33+'Додаток 2'!F34+'Додаток 4 (по ІТП) '!F29</f>
        <v>26.139999999999997</v>
      </c>
      <c r="G38" s="37">
        <f>'Додаток 1'!G33+'Додаток 2'!G34+'Додаток 4 (по ІТП) '!G29</f>
        <v>943.48299999999995</v>
      </c>
      <c r="H38" s="128">
        <f>'Додаток 1'!H33+'Додаток 2'!H34+'Додаток 4 (по ІТП) '!H29</f>
        <v>25.979999999999997</v>
      </c>
      <c r="J38" s="30"/>
    </row>
    <row r="39" spans="1:10" x14ac:dyDescent="0.3">
      <c r="A39" s="32" t="s">
        <v>51</v>
      </c>
      <c r="B39" s="33" t="s">
        <v>52</v>
      </c>
      <c r="C39" s="37">
        <f>'Додаток 1'!C34+'Додаток 2'!C35+'Додаток 4 (по ІТП) '!C30</f>
        <v>5746.5739999999996</v>
      </c>
      <c r="D39" s="127">
        <f>'Додаток 1'!D34+'Додаток 2'!D35+'Додаток 4 (по ІТП) '!D30</f>
        <v>8.01</v>
      </c>
      <c r="E39" s="37">
        <f>'Додаток 1'!E34+'Додаток 2'!E35+'Додаток 4 (по ІТП) '!E30</f>
        <v>1169.7840000000001</v>
      </c>
      <c r="F39" s="127">
        <f>'Додаток 1'!F34+'Додаток 2'!F35+'Додаток 4 (по ІТП) '!F30</f>
        <v>8.14</v>
      </c>
      <c r="G39" s="37">
        <f>'Додаток 1'!G34+'Додаток 2'!G35+'Додаток 4 (по ІТП) '!G30</f>
        <v>293.78699999999998</v>
      </c>
      <c r="H39" s="128">
        <f>'Додаток 1'!H34+'Додаток 2'!H35+'Додаток 4 (по ІТП) '!H30</f>
        <v>8.09</v>
      </c>
      <c r="J39" s="30"/>
    </row>
    <row r="40" spans="1:10" s="30" customFormat="1" x14ac:dyDescent="0.3">
      <c r="A40" s="31">
        <v>2</v>
      </c>
      <c r="B40" s="26" t="s">
        <v>53</v>
      </c>
      <c r="C40" s="27">
        <f t="shared" ref="C40:H40" si="4">SUM(C41:C43)</f>
        <v>52632.131999999998</v>
      </c>
      <c r="D40" s="28">
        <f t="shared" si="4"/>
        <v>73.350000000000009</v>
      </c>
      <c r="E40" s="27">
        <f t="shared" si="4"/>
        <v>10713.881000000001</v>
      </c>
      <c r="F40" s="28">
        <f t="shared" si="4"/>
        <v>74.570000000000007</v>
      </c>
      <c r="G40" s="27">
        <f t="shared" si="4"/>
        <v>2690.7689999999998</v>
      </c>
      <c r="H40" s="29">
        <f t="shared" si="4"/>
        <v>74.11</v>
      </c>
    </row>
    <row r="41" spans="1:10" x14ac:dyDescent="0.3">
      <c r="A41" s="32" t="s">
        <v>54</v>
      </c>
      <c r="B41" s="33" t="s">
        <v>48</v>
      </c>
      <c r="C41" s="37">
        <f>'Додаток 1'!C36+'Додаток 2'!C37+'Додаток 4 (по ІТП) '!C32</f>
        <v>37397.152000000002</v>
      </c>
      <c r="D41" s="127">
        <f>'Додаток 1'!D36+'Додаток 2'!D37+'Додаток 4 (по ІТП) '!D32</f>
        <v>52.120000000000005</v>
      </c>
      <c r="E41" s="37">
        <f>'Додаток 1'!E36+'Додаток 2'!E37+'Додаток 4 (по ІТП) '!E32</f>
        <v>7612.6250000000009</v>
      </c>
      <c r="F41" s="127">
        <f>'Додаток 1'!F36+'Додаток 2'!F37+'Додаток 4 (по ІТП) '!F32</f>
        <v>52.99</v>
      </c>
      <c r="G41" s="37">
        <f>'Додаток 1'!G36+'Додаток 2'!G37+'Додаток 4 (по ІТП) '!G32</f>
        <v>1911.8919999999998</v>
      </c>
      <c r="H41" s="128">
        <f>'Додаток 1'!H36+'Додаток 2'!H37+'Додаток 4 (по ІТП) '!H32</f>
        <v>52.660000000000004</v>
      </c>
      <c r="J41" s="30"/>
    </row>
    <row r="42" spans="1:10" x14ac:dyDescent="0.3">
      <c r="A42" s="32" t="s">
        <v>55</v>
      </c>
      <c r="B42" s="33" t="s">
        <v>40</v>
      </c>
      <c r="C42" s="37">
        <f>'Додаток 1'!C37+'Додаток 2'!C38+'Додаток 4 (по ІТП) '!C33</f>
        <v>8227.3729999999996</v>
      </c>
      <c r="D42" s="127">
        <f>'Додаток 1'!D37+'Додаток 2'!D38+'Додаток 4 (по ІТП) '!D33</f>
        <v>11.469999999999999</v>
      </c>
      <c r="E42" s="37">
        <f>'Додаток 1'!E37+'Додаток 2'!E38+'Додаток 4 (по ІТП) '!E33</f>
        <v>1674.778</v>
      </c>
      <c r="F42" s="127">
        <f>'Додаток 1'!F37+'Додаток 2'!F38+'Додаток 4 (по ІТП) '!F33</f>
        <v>11.66</v>
      </c>
      <c r="G42" s="37">
        <f>'Додаток 1'!G37+'Додаток 2'!G38+'Додаток 4 (по ІТП) '!G33</f>
        <v>420.61599999999993</v>
      </c>
      <c r="H42" s="128">
        <f>'Додаток 1'!H37+'Додаток 2'!H38+'Додаток 4 (по ІТП) '!H33</f>
        <v>11.59</v>
      </c>
      <c r="J42" s="76"/>
    </row>
    <row r="43" spans="1:10" x14ac:dyDescent="0.3">
      <c r="A43" s="32" t="s">
        <v>56</v>
      </c>
      <c r="B43" s="33" t="s">
        <v>57</v>
      </c>
      <c r="C43" s="37">
        <f>'Додаток 1'!C38+'Додаток 2'!C39+'Додаток 4 (по ІТП) '!C34</f>
        <v>7007.607</v>
      </c>
      <c r="D43" s="127">
        <f>'Додаток 1'!D38+'Додаток 2'!D39+'Додаток 4 (по ІТП) '!D34</f>
        <v>9.76</v>
      </c>
      <c r="E43" s="37">
        <f>'Додаток 1'!E38+'Додаток 2'!E39+'Додаток 4 (по ІТП) '!E34</f>
        <v>1426.4780000000001</v>
      </c>
      <c r="F43" s="127">
        <f>'Додаток 1'!F38+'Додаток 2'!F39+'Додаток 4 (по ІТП) '!F34</f>
        <v>9.92</v>
      </c>
      <c r="G43" s="37">
        <f>'Додаток 1'!G38+'Додаток 2'!G39+'Додаток 4 (по ІТП) '!G34</f>
        <v>358.26099999999997</v>
      </c>
      <c r="H43" s="128">
        <f>'Додаток 1'!H38+'Додаток 2'!H39+'Додаток 4 (по ІТП) '!H34</f>
        <v>9.86</v>
      </c>
      <c r="J43" s="30"/>
    </row>
    <row r="44" spans="1:10" s="30" customFormat="1" x14ac:dyDescent="0.3">
      <c r="A44" s="20">
        <v>3</v>
      </c>
      <c r="B44" s="26" t="s">
        <v>58</v>
      </c>
      <c r="C44" s="27">
        <f t="shared" ref="C44:H44" si="5">SUM(C45:C47)</f>
        <v>347.04999999999995</v>
      </c>
      <c r="D44" s="28">
        <f t="shared" si="5"/>
        <v>40.28</v>
      </c>
      <c r="E44" s="27">
        <f t="shared" si="5"/>
        <v>19.48</v>
      </c>
      <c r="F44" s="28">
        <f t="shared" si="5"/>
        <v>40.28</v>
      </c>
      <c r="G44" s="27">
        <f t="shared" si="5"/>
        <v>1.5779999999999998</v>
      </c>
      <c r="H44" s="29">
        <f t="shared" si="5"/>
        <v>40.28</v>
      </c>
    </row>
    <row r="45" spans="1:10" x14ac:dyDescent="0.3">
      <c r="A45" s="32" t="s">
        <v>59</v>
      </c>
      <c r="B45" s="33" t="s">
        <v>48</v>
      </c>
      <c r="C45" s="37">
        <f>'Додаток 1'!C40+'Додаток 2'!C41+'Додаток 4 (по ІТП) '!C36</f>
        <v>282.13799999999998</v>
      </c>
      <c r="D45" s="127">
        <f>'Додаток 1'!D40+'Додаток 2'!D41+'Додаток 4 (по ІТП) '!D36</f>
        <v>32.75</v>
      </c>
      <c r="E45" s="37">
        <f>'Додаток 1'!E40+'Додаток 2'!E41+'Додаток 4 (по ІТП) '!E36</f>
        <v>15.836</v>
      </c>
      <c r="F45" s="127">
        <f>'Додаток 1'!F40+'Додаток 2'!F41+'Додаток 4 (по ІТП) '!F36</f>
        <v>32.75</v>
      </c>
      <c r="G45" s="37">
        <f>'Додаток 1'!G40+'Додаток 2'!G41+'Додаток 4 (по ІТП) '!G36</f>
        <v>1.2829999999999999</v>
      </c>
      <c r="H45" s="128">
        <f>'Додаток 1'!H40+'Додаток 2'!H41+'Додаток 4 (по ІТП) '!H36</f>
        <v>32.75</v>
      </c>
      <c r="J45" s="30"/>
    </row>
    <row r="46" spans="1:10" x14ac:dyDescent="0.3">
      <c r="A46" s="32" t="s">
        <v>60</v>
      </c>
      <c r="B46" s="33" t="s">
        <v>40</v>
      </c>
      <c r="C46" s="37">
        <f>'Додаток 1'!C41+'Додаток 2'!C42+'Додаток 4 (по ІТП) '!C37</f>
        <v>62.07</v>
      </c>
      <c r="D46" s="127">
        <f>'Додаток 1'!D41+'Додаток 2'!D42+'Додаток 4 (по ІТП) '!D37</f>
        <v>7.2</v>
      </c>
      <c r="E46" s="37">
        <f>'Додаток 1'!E41+'Додаток 2'!E42+'Додаток 4 (по ІТП) '!E37</f>
        <v>3.484</v>
      </c>
      <c r="F46" s="127">
        <f>'Додаток 1'!F41+'Додаток 2'!F42+'Додаток 4 (по ІТП) '!F37</f>
        <v>7.2</v>
      </c>
      <c r="G46" s="37">
        <f>'Додаток 1'!G41+'Додаток 2'!G42+'Додаток 4 (по ІТП) '!G37</f>
        <v>0.28199999999999997</v>
      </c>
      <c r="H46" s="128">
        <f>'Додаток 1'!H41+'Додаток 2'!H42+'Додаток 4 (по ІТП) '!H37</f>
        <v>7.2</v>
      </c>
      <c r="J46" s="30"/>
    </row>
    <row r="47" spans="1:10" x14ac:dyDescent="0.3">
      <c r="A47" s="32" t="s">
        <v>61</v>
      </c>
      <c r="B47" s="33" t="s">
        <v>57</v>
      </c>
      <c r="C47" s="37">
        <f>'Додаток 1'!C42+'Додаток 2'!C43+'Додаток 4 (по ІТП) '!C38</f>
        <v>2.8420000000000001</v>
      </c>
      <c r="D47" s="127">
        <f>'Додаток 1'!D42+'Додаток 2'!D43+'Додаток 4 (по ІТП) '!D38</f>
        <v>0.33</v>
      </c>
      <c r="E47" s="37">
        <f>'Додаток 1'!E42+'Додаток 2'!E43+'Додаток 4 (по ІТП) '!E38</f>
        <v>0.16</v>
      </c>
      <c r="F47" s="127">
        <f>'Додаток 1'!F42+'Додаток 2'!F43+'Додаток 4 (по ІТП) '!F38</f>
        <v>0.33</v>
      </c>
      <c r="G47" s="37">
        <f>'Додаток 1'!G42+'Додаток 2'!G43+'Додаток 4 (по ІТП) '!G38</f>
        <v>1.2999999999999999E-2</v>
      </c>
      <c r="H47" s="128">
        <f>'Додаток 1'!H42+'Додаток 2'!H43+'Додаток 4 (по ІТП) '!H38</f>
        <v>0.33</v>
      </c>
      <c r="J47" s="30"/>
    </row>
    <row r="48" spans="1:10" s="30" customFormat="1" x14ac:dyDescent="0.3">
      <c r="A48" s="20">
        <v>4</v>
      </c>
      <c r="B48" s="26" t="s">
        <v>62</v>
      </c>
      <c r="C48" s="27">
        <f>'Додаток 1'!C43+'Додаток 2'!C44+'Додаток 4 (по ІТП) '!C39</f>
        <v>268.33699999999999</v>
      </c>
      <c r="D48" s="28">
        <f>'Додаток 1'!D43+'Додаток 2'!D44+'Додаток 4 (по ІТП) '!D39</f>
        <v>0.37</v>
      </c>
      <c r="E48" s="27">
        <f>'Додаток 1'!E43+'Додаток 2'!E44+'Додаток 4 (по ІТП) '!E39</f>
        <v>54.623999999999995</v>
      </c>
      <c r="F48" s="28">
        <f>'Додаток 1'!F43+'Додаток 2'!F44+'Додаток 4 (по ІТП) '!F39</f>
        <v>0.38</v>
      </c>
      <c r="G48" s="27">
        <f>'Додаток 1'!G43+'Додаток 2'!G44+'Додаток 4 (по ІТП) '!G39</f>
        <v>13.718</v>
      </c>
      <c r="H48" s="29">
        <f>'Додаток 1'!H43+'Додаток 2'!H44+'Додаток 4 (по ІТП) '!H39</f>
        <v>0.37</v>
      </c>
    </row>
    <row r="49" spans="1:10" s="30" customFormat="1" x14ac:dyDescent="0.3">
      <c r="A49" s="20">
        <v>5</v>
      </c>
      <c r="B49" s="26" t="s">
        <v>63</v>
      </c>
      <c r="C49" s="27">
        <f>'Додаток 1'!C44+'Додаток 2'!C45+'Додаток 4 (по ІТП) '!C40</f>
        <v>0</v>
      </c>
      <c r="D49" s="28">
        <f>'Додаток 1'!D44+'Додаток 2'!D45+'Додаток 4 (по ІТП) '!D40</f>
        <v>0</v>
      </c>
      <c r="E49" s="27">
        <f>'Додаток 1'!E44+'Додаток 2'!E45+'Додаток 4 (по ІТП) '!E40</f>
        <v>0</v>
      </c>
      <c r="F49" s="28">
        <f>'Додаток 1'!F44+'Додаток 2'!F45+'Додаток 4 (по ІТП) '!F40</f>
        <v>0</v>
      </c>
      <c r="G49" s="27">
        <f>'Додаток 1'!G44+'Додаток 2'!G45+'Додаток 4 (по ІТП) '!G40</f>
        <v>0</v>
      </c>
      <c r="H49" s="29">
        <f>'Додаток 1'!H44+'Додаток 2'!H45+'Додаток 4 (по ІТП) '!H40</f>
        <v>0</v>
      </c>
    </row>
    <row r="50" spans="1:10" s="30" customFormat="1" x14ac:dyDescent="0.3">
      <c r="A50" s="20">
        <v>6</v>
      </c>
      <c r="B50" s="26" t="s">
        <v>64</v>
      </c>
      <c r="C50" s="27">
        <f>C24+C40+C44+C48+C49</f>
        <v>1510105.8229999999</v>
      </c>
      <c r="D50" s="28">
        <f>D24+D40+D44+D48+D49</f>
        <v>2135.7800000000002</v>
      </c>
      <c r="E50" s="27">
        <f>E24+E40+E44+E48+E49</f>
        <v>479060.40700000001</v>
      </c>
      <c r="F50" s="28">
        <f>F24+F40+F44+F48+F49</f>
        <v>3276.3300000000004</v>
      </c>
      <c r="G50" s="27">
        <f>G24+G40+G44+G48+G49</f>
        <v>171962.43600000002</v>
      </c>
      <c r="H50" s="29">
        <f>H24+H40+H44+H48+H49</f>
        <v>4581.74</v>
      </c>
    </row>
    <row r="51" spans="1:10" s="30" customFormat="1" x14ac:dyDescent="0.3">
      <c r="A51" s="20">
        <v>7</v>
      </c>
      <c r="B51" s="26" t="s">
        <v>65</v>
      </c>
      <c r="C51" s="27">
        <f>'Додаток 1'!C46+'Додаток 2'!C47+'Додаток 4 (по ІТП) '!C42</f>
        <v>0</v>
      </c>
      <c r="D51" s="28">
        <f>'Додаток 1'!D46+'Додаток 2'!D47+'Додаток 4 (по ІТП) '!D42</f>
        <v>0</v>
      </c>
      <c r="E51" s="27">
        <f>'Додаток 1'!E46+'Додаток 2'!E47+'Додаток 4 (по ІТП) '!E42</f>
        <v>0</v>
      </c>
      <c r="F51" s="28">
        <f>'Додаток 1'!F46+'Додаток 2'!F47+'Додаток 4 (по ІТП) '!F42</f>
        <v>0</v>
      </c>
      <c r="G51" s="27">
        <f>'Додаток 1'!G46+'Додаток 2'!G47+'Додаток 4 (по ІТП) '!G42</f>
        <v>0</v>
      </c>
      <c r="H51" s="29">
        <f>'Додаток 1'!H46+'Додаток 2'!H47+'Додаток 4 (по ІТП) '!H42</f>
        <v>0</v>
      </c>
    </row>
    <row r="52" spans="1:10" s="30" customFormat="1" x14ac:dyDescent="0.3">
      <c r="A52" s="20">
        <v>8</v>
      </c>
      <c r="B52" s="26" t="s">
        <v>66</v>
      </c>
      <c r="C52" s="27">
        <f t="shared" ref="C52:H52" si="6">SUM(C53:C57)</f>
        <v>33856.572</v>
      </c>
      <c r="D52" s="28">
        <f t="shared" si="6"/>
        <v>47.89</v>
      </c>
      <c r="E52" s="27">
        <f t="shared" si="6"/>
        <v>10740.535000000002</v>
      </c>
      <c r="F52" s="28">
        <f t="shared" si="6"/>
        <v>73.460000000000008</v>
      </c>
      <c r="G52" s="27">
        <f t="shared" si="6"/>
        <v>3855.3980000000001</v>
      </c>
      <c r="H52" s="29">
        <f t="shared" si="6"/>
        <v>102.72</v>
      </c>
    </row>
    <row r="53" spans="1:10" x14ac:dyDescent="0.3">
      <c r="A53" s="32" t="s">
        <v>67</v>
      </c>
      <c r="B53" s="33" t="s">
        <v>68</v>
      </c>
      <c r="C53" s="37">
        <f>'Додаток 1'!C48+'Додаток 2'!C49+'Додаток 4 (по ІТП) '!C44</f>
        <v>5164.5619999999999</v>
      </c>
      <c r="D53" s="127">
        <f>'Додаток 1'!D48+'Додаток 2'!D49+'Додаток 4 (по ІТП) '!D44</f>
        <v>7.3</v>
      </c>
      <c r="E53" s="37">
        <f>'Додаток 1'!E48+'Додаток 2'!E49+'Додаток 4 (по ІТП) '!E44</f>
        <v>1638.3869999999999</v>
      </c>
      <c r="F53" s="127">
        <f>'Додаток 1'!F48+'Додаток 2'!F49+'Додаток 4 (по ІТП) '!F44</f>
        <v>11.21</v>
      </c>
      <c r="G53" s="37">
        <f>'Додаток 1'!G48+'Додаток 2'!G49+'Додаток 4 (по ІТП) '!G44</f>
        <v>588.11099999999999</v>
      </c>
      <c r="H53" s="128">
        <f>'Додаток 1'!H48+'Додаток 2'!H49+'Додаток 4 (по ІТП) '!H44</f>
        <v>15.66</v>
      </c>
    </row>
    <row r="54" spans="1:10" x14ac:dyDescent="0.3">
      <c r="A54" s="32" t="s">
        <v>69</v>
      </c>
      <c r="B54" s="33" t="s">
        <v>70</v>
      </c>
      <c r="C54" s="37">
        <f>'Додаток 1'!C49+'Додаток 2'!C50+'Додаток 4 (по ІТП) '!C45</f>
        <v>0</v>
      </c>
      <c r="D54" s="127">
        <f>'Додаток 1'!D49+'Додаток 2'!D50+'Додаток 4 (по ІТП) '!D45</f>
        <v>0</v>
      </c>
      <c r="E54" s="37">
        <f>'Додаток 1'!E49+'Додаток 2'!E50+'Додаток 4 (по ІТП) '!E45</f>
        <v>0</v>
      </c>
      <c r="F54" s="127">
        <f>'Додаток 1'!F49+'Додаток 2'!F50+'Додаток 4 (по ІТП) '!F45</f>
        <v>0</v>
      </c>
      <c r="G54" s="37">
        <f>'Додаток 1'!G49+'Додаток 2'!G50+'Додаток 4 (по ІТП) '!G45</f>
        <v>0</v>
      </c>
      <c r="H54" s="128">
        <f>'Додаток 1'!H49+'Додаток 2'!H50+'Додаток 4 (по ІТП) '!H45</f>
        <v>0</v>
      </c>
    </row>
    <row r="55" spans="1:10" x14ac:dyDescent="0.3">
      <c r="A55" s="32" t="s">
        <v>101</v>
      </c>
      <c r="B55" s="33" t="s">
        <v>71</v>
      </c>
      <c r="C55" s="37">
        <f>'Додаток 1'!C50+'Додаток 2'!C51+'Додаток 4 (по ІТП) '!C46</f>
        <v>0</v>
      </c>
      <c r="D55" s="127">
        <f>'Додаток 1'!D50+'Додаток 2'!D51+'Додаток 4 (по ІТП) '!D46</f>
        <v>0</v>
      </c>
      <c r="E55" s="37">
        <f>'Додаток 1'!E50+'Додаток 2'!E51+'Додаток 4 (по ІТП) '!E46</f>
        <v>0</v>
      </c>
      <c r="F55" s="127">
        <f>'Додаток 1'!F50+'Додаток 2'!F51+'Додаток 4 (по ІТП) '!F46</f>
        <v>0</v>
      </c>
      <c r="G55" s="37">
        <f>'Додаток 1'!G50+'Додаток 2'!G51+'Додаток 4 (по ІТП) '!G46</f>
        <v>0</v>
      </c>
      <c r="H55" s="128">
        <f>'Додаток 1'!H50+'Додаток 2'!H51+'Додаток 4 (по ІТП) '!H46</f>
        <v>0</v>
      </c>
    </row>
    <row r="56" spans="1:10" x14ac:dyDescent="0.3">
      <c r="A56" s="32" t="s">
        <v>72</v>
      </c>
      <c r="B56" s="33" t="s">
        <v>73</v>
      </c>
      <c r="C56" s="37">
        <f>'Додаток 1'!C51+'Додаток 2'!C52+'Додаток 4 (по ІТП) '!C47</f>
        <v>0</v>
      </c>
      <c r="D56" s="127">
        <f>'Додаток 1'!D51+'Додаток 2'!D52+'Додаток 4 (по ІТП) '!D47</f>
        <v>0</v>
      </c>
      <c r="E56" s="37">
        <f>'Додаток 1'!E51+'Додаток 2'!E52+'Додаток 4 (по ІТП) '!E47</f>
        <v>0</v>
      </c>
      <c r="F56" s="127">
        <f>'Додаток 1'!F51+'Додаток 2'!F52+'Додаток 4 (по ІТП) '!F47</f>
        <v>0</v>
      </c>
      <c r="G56" s="37">
        <f>'Додаток 1'!G51+'Додаток 2'!G52+'Додаток 4 (по ІТП) '!G47</f>
        <v>0</v>
      </c>
      <c r="H56" s="128">
        <f>'Додаток 1'!H51+'Додаток 2'!H52+'Додаток 4 (по ІТП) '!H47</f>
        <v>0</v>
      </c>
    </row>
    <row r="57" spans="1:10" x14ac:dyDescent="0.3">
      <c r="A57" s="133" t="s">
        <v>74</v>
      </c>
      <c r="B57" s="134" t="s">
        <v>75</v>
      </c>
      <c r="C57" s="135">
        <f>'Додаток 1'!C52+'Додаток 2'!C53+'Додаток 4 (по ІТП) '!C48</f>
        <v>28692.01</v>
      </c>
      <c r="D57" s="136">
        <f>'Додаток 1'!D52+'Додаток 2'!D53+'Додаток 4 (по ІТП) '!D48</f>
        <v>40.590000000000003</v>
      </c>
      <c r="E57" s="135">
        <f>'Додаток 1'!E52+'Додаток 2'!E53+'Додаток 4 (по ІТП) '!E48</f>
        <v>9102.148000000001</v>
      </c>
      <c r="F57" s="136">
        <f>'Додаток 1'!F52+'Додаток 2'!F53+'Додаток 4 (по ІТП) '!F48</f>
        <v>62.25</v>
      </c>
      <c r="G57" s="135">
        <f>'Додаток 1'!G52+'Додаток 2'!G53+'Додаток 4 (по ІТП) '!G48</f>
        <v>3267.2870000000003</v>
      </c>
      <c r="H57" s="137">
        <f>'Додаток 1'!H52+'Додаток 2'!H53+'Додаток 4 (по ІТП) '!H48</f>
        <v>87.06</v>
      </c>
    </row>
    <row r="58" spans="1:10" s="30" customFormat="1" ht="40.5" customHeight="1" x14ac:dyDescent="0.3">
      <c r="A58" s="157">
        <v>9</v>
      </c>
      <c r="B58" s="158" t="s">
        <v>167</v>
      </c>
      <c r="C58" s="159">
        <f t="shared" ref="C58:H58" si="7">C50+C51+C52</f>
        <v>1543962.3949999998</v>
      </c>
      <c r="D58" s="160">
        <f t="shared" si="7"/>
        <v>2183.67</v>
      </c>
      <c r="E58" s="159">
        <f t="shared" si="7"/>
        <v>489800.94199999998</v>
      </c>
      <c r="F58" s="160">
        <f t="shared" si="7"/>
        <v>3349.7900000000004</v>
      </c>
      <c r="G58" s="159">
        <f t="shared" si="7"/>
        <v>175817.834</v>
      </c>
      <c r="H58" s="161">
        <f t="shared" si="7"/>
        <v>4684.46</v>
      </c>
      <c r="J58" s="143"/>
    </row>
    <row r="59" spans="1:10" ht="45" customHeight="1" thickBot="1" x14ac:dyDescent="0.35">
      <c r="A59" s="138">
        <v>10</v>
      </c>
      <c r="B59" s="139" t="s">
        <v>168</v>
      </c>
      <c r="C59" s="171" t="s">
        <v>93</v>
      </c>
      <c r="D59" s="162">
        <f>ROUND(D58*1.2,2)</f>
        <v>2620.4</v>
      </c>
      <c r="E59" s="171" t="s">
        <v>93</v>
      </c>
      <c r="F59" s="162">
        <f>ROUND(F58*1.2,2)</f>
        <v>4019.75</v>
      </c>
      <c r="G59" s="172" t="s">
        <v>93</v>
      </c>
      <c r="H59" s="173">
        <f>ROUND(H58*1.2,2)</f>
        <v>5621.35</v>
      </c>
    </row>
    <row r="60" spans="1:10" ht="46.5" customHeight="1" x14ac:dyDescent="0.3">
      <c r="A60" s="52"/>
      <c r="B60" s="200"/>
      <c r="C60" s="200"/>
      <c r="D60" s="200"/>
      <c r="E60" s="200"/>
      <c r="F60" s="200"/>
      <c r="G60" s="200"/>
    </row>
    <row r="61" spans="1:10" s="199" customFormat="1" ht="97.5" customHeight="1" x14ac:dyDescent="0.3">
      <c r="A61" s="217" t="s">
        <v>78</v>
      </c>
      <c r="B61" s="217"/>
      <c r="C61" s="117"/>
      <c r="D61" s="117"/>
      <c r="E61" s="117"/>
      <c r="F61" s="117"/>
      <c r="G61" s="197" t="s">
        <v>79</v>
      </c>
      <c r="H61" s="198"/>
    </row>
    <row r="62" spans="1:10" s="3" customFormat="1" x14ac:dyDescent="0.3">
      <c r="A62" s="1"/>
      <c r="B62" s="1"/>
      <c r="C62" s="1"/>
      <c r="D62" s="1"/>
      <c r="E62" s="1"/>
      <c r="F62" s="1"/>
      <c r="G62" s="1"/>
      <c r="H62" s="1"/>
    </row>
    <row r="63" spans="1:10" s="3" customFormat="1" x14ac:dyDescent="0.3">
      <c r="A63" s="1"/>
      <c r="B63" s="1"/>
      <c r="C63" s="1"/>
      <c r="D63" s="1"/>
      <c r="E63" s="1"/>
      <c r="F63" s="1"/>
      <c r="G63" s="1"/>
      <c r="H63" s="1"/>
    </row>
    <row r="64" spans="1:10" s="3" customFormat="1" x14ac:dyDescent="0.3">
      <c r="A64" s="1"/>
      <c r="B64" s="1"/>
      <c r="C64" s="1"/>
      <c r="D64" s="1"/>
      <c r="E64" s="1"/>
      <c r="F64" s="1"/>
      <c r="G64" s="1"/>
      <c r="H64" s="1"/>
    </row>
    <row r="65" spans="1:8" s="3" customFormat="1" x14ac:dyDescent="0.3">
      <c r="A65" s="1"/>
      <c r="B65" s="1"/>
      <c r="C65" s="1"/>
      <c r="D65" s="1"/>
      <c r="E65" s="1"/>
      <c r="F65" s="1"/>
      <c r="G65" s="1"/>
      <c r="H65" s="1"/>
    </row>
    <row r="66" spans="1:8" s="3" customFormat="1" x14ac:dyDescent="0.3">
      <c r="A66" s="1"/>
      <c r="B66" s="1"/>
      <c r="C66" s="1"/>
      <c r="D66" s="1"/>
      <c r="E66" s="1"/>
      <c r="F66" s="1"/>
      <c r="G66" s="1"/>
      <c r="H66" s="1"/>
    </row>
    <row r="67" spans="1:8" s="3" customFormat="1" x14ac:dyDescent="0.3">
      <c r="A67" s="1"/>
      <c r="B67" s="1"/>
      <c r="C67" s="1"/>
      <c r="D67" s="1"/>
      <c r="E67" s="1"/>
      <c r="F67" s="1"/>
      <c r="G67" s="1"/>
      <c r="H67" s="1"/>
    </row>
    <row r="68" spans="1:8" s="3" customFormat="1" x14ac:dyDescent="0.3">
      <c r="A68" s="1"/>
      <c r="B68" s="1"/>
      <c r="C68" s="1"/>
      <c r="D68" s="1"/>
      <c r="E68" s="1"/>
      <c r="F68" s="1"/>
      <c r="G68" s="1"/>
      <c r="H68" s="1"/>
    </row>
    <row r="69" spans="1:8" s="3" customFormat="1" x14ac:dyDescent="0.3">
      <c r="A69" s="1"/>
      <c r="B69" s="1"/>
      <c r="C69" s="1"/>
      <c r="D69" s="1"/>
      <c r="E69" s="1"/>
      <c r="F69" s="1"/>
      <c r="G69" s="1"/>
      <c r="H69" s="1"/>
    </row>
    <row r="70" spans="1:8" s="3" customFormat="1" x14ac:dyDescent="0.3">
      <c r="A70" s="1"/>
      <c r="B70" s="1"/>
      <c r="C70" s="1"/>
      <c r="D70" s="1"/>
      <c r="E70" s="1"/>
      <c r="F70" s="1"/>
      <c r="G70" s="1"/>
      <c r="H70" s="1"/>
    </row>
    <row r="71" spans="1:8" s="3" customFormat="1" x14ac:dyDescent="0.3">
      <c r="A71" s="1"/>
      <c r="B71" s="1"/>
      <c r="C71" s="1"/>
      <c r="D71" s="1"/>
      <c r="E71" s="1"/>
      <c r="F71" s="1"/>
      <c r="G71" s="1"/>
      <c r="H71" s="1"/>
    </row>
    <row r="72" spans="1:8" s="3" customFormat="1" x14ac:dyDescent="0.3">
      <c r="A72" s="1"/>
      <c r="B72" s="1"/>
      <c r="C72" s="1"/>
      <c r="D72" s="1"/>
      <c r="E72" s="1"/>
      <c r="F72" s="1"/>
      <c r="G72" s="1"/>
      <c r="H72" s="1"/>
    </row>
    <row r="73" spans="1:8" s="3" customFormat="1" x14ac:dyDescent="0.3">
      <c r="A73" s="1"/>
      <c r="B73" s="1"/>
      <c r="C73" s="1"/>
      <c r="D73" s="1"/>
      <c r="E73" s="1"/>
      <c r="F73" s="1"/>
      <c r="G73" s="1"/>
      <c r="H73" s="1"/>
    </row>
    <row r="74" spans="1:8" s="3" customFormat="1" x14ac:dyDescent="0.3">
      <c r="A74" s="1"/>
      <c r="B74" s="1"/>
      <c r="C74" s="1"/>
      <c r="D74" s="1"/>
      <c r="E74" s="1"/>
      <c r="F74" s="1"/>
      <c r="G74" s="1"/>
      <c r="H74" s="1"/>
    </row>
    <row r="75" spans="1:8" s="3" customFormat="1" x14ac:dyDescent="0.3">
      <c r="A75" s="1"/>
      <c r="B75" s="1"/>
      <c r="C75" s="1"/>
      <c r="D75" s="1"/>
      <c r="E75" s="1"/>
      <c r="F75" s="1"/>
      <c r="G75" s="1"/>
      <c r="H75" s="1"/>
    </row>
    <row r="76" spans="1:8" s="3" customFormat="1" x14ac:dyDescent="0.3">
      <c r="A76" s="1"/>
      <c r="B76" s="1"/>
      <c r="C76" s="1"/>
      <c r="D76" s="1"/>
      <c r="E76" s="1"/>
      <c r="F76" s="1"/>
      <c r="G76" s="1"/>
      <c r="H76" s="1"/>
    </row>
    <row r="77" spans="1:8" s="3" customFormat="1" x14ac:dyDescent="0.3">
      <c r="A77" s="1"/>
      <c r="B77" s="1"/>
      <c r="C77" s="1"/>
      <c r="D77" s="1"/>
      <c r="E77" s="1"/>
      <c r="F77" s="1"/>
      <c r="G77" s="1"/>
      <c r="H77" s="1"/>
    </row>
    <row r="78" spans="1:8" s="3" customFormat="1" x14ac:dyDescent="0.3">
      <c r="A78" s="1"/>
      <c r="B78" s="1"/>
      <c r="C78" s="1"/>
      <c r="D78" s="1"/>
      <c r="E78" s="1"/>
      <c r="F78" s="1"/>
      <c r="G78" s="1"/>
      <c r="H78" s="1"/>
    </row>
    <row r="79" spans="1:8" s="3" customFormat="1" x14ac:dyDescent="0.3">
      <c r="A79" s="1"/>
      <c r="B79" s="1"/>
      <c r="C79" s="1"/>
      <c r="D79" s="1"/>
      <c r="E79" s="1"/>
      <c r="F79" s="1"/>
      <c r="G79" s="1"/>
      <c r="H79" s="1"/>
    </row>
    <row r="80" spans="1:8" s="3" customFormat="1" x14ac:dyDescent="0.3">
      <c r="A80" s="1"/>
      <c r="B80" s="1"/>
      <c r="C80" s="1"/>
      <c r="D80" s="1"/>
      <c r="E80" s="1"/>
      <c r="F80" s="1"/>
      <c r="G80" s="1"/>
      <c r="H80" s="1"/>
    </row>
    <row r="81" spans="1:8" s="3" customFormat="1" x14ac:dyDescent="0.3">
      <c r="A81" s="1"/>
      <c r="B81" s="1"/>
      <c r="C81" s="1"/>
      <c r="D81" s="1"/>
      <c r="E81" s="1"/>
      <c r="F81" s="1"/>
      <c r="G81" s="1"/>
      <c r="H81" s="1"/>
    </row>
    <row r="82" spans="1:8" s="3" customFormat="1" x14ac:dyDescent="0.3">
      <c r="A82" s="1"/>
      <c r="B82" s="1"/>
      <c r="C82" s="1"/>
      <c r="D82" s="1"/>
      <c r="E82" s="1"/>
      <c r="F82" s="1"/>
      <c r="G82" s="1"/>
      <c r="H82" s="1"/>
    </row>
    <row r="83" spans="1:8" s="3" customFormat="1" x14ac:dyDescent="0.3">
      <c r="A83" s="1"/>
      <c r="B83" s="1"/>
      <c r="C83" s="1"/>
      <c r="D83" s="1"/>
      <c r="E83" s="1"/>
      <c r="F83" s="1"/>
      <c r="G83" s="1"/>
      <c r="H83" s="1"/>
    </row>
    <row r="84" spans="1:8" s="3" customFormat="1" x14ac:dyDescent="0.3">
      <c r="A84" s="1"/>
      <c r="B84" s="1"/>
      <c r="C84" s="1"/>
      <c r="D84" s="1"/>
      <c r="E84" s="1"/>
      <c r="F84" s="1"/>
      <c r="G84" s="1"/>
      <c r="H84" s="1"/>
    </row>
    <row r="85" spans="1:8" s="3" customFormat="1" x14ac:dyDescent="0.3">
      <c r="A85" s="1"/>
      <c r="B85" s="1"/>
      <c r="C85" s="1"/>
      <c r="D85" s="1"/>
      <c r="E85" s="1"/>
      <c r="F85" s="1"/>
      <c r="G85" s="1"/>
      <c r="H85" s="1"/>
    </row>
    <row r="86" spans="1:8" s="3" customFormat="1" x14ac:dyDescent="0.3">
      <c r="A86" s="1"/>
      <c r="B86" s="1"/>
      <c r="C86" s="1"/>
      <c r="D86" s="1"/>
      <c r="E86" s="1"/>
      <c r="F86" s="1"/>
      <c r="G86" s="1"/>
      <c r="H86" s="1"/>
    </row>
    <row r="87" spans="1:8" s="3" customFormat="1" x14ac:dyDescent="0.3">
      <c r="A87" s="1"/>
      <c r="B87" s="1"/>
      <c r="C87" s="1"/>
      <c r="D87" s="1"/>
      <c r="E87" s="1"/>
      <c r="F87" s="1"/>
      <c r="G87" s="1"/>
      <c r="H87" s="1"/>
    </row>
    <row r="88" spans="1:8" s="3" customFormat="1" x14ac:dyDescent="0.3">
      <c r="A88" s="1"/>
      <c r="B88" s="1"/>
      <c r="C88" s="1"/>
      <c r="D88" s="1"/>
      <c r="E88" s="1"/>
      <c r="F88" s="1"/>
      <c r="G88" s="1"/>
      <c r="H88" s="1"/>
    </row>
    <row r="89" spans="1:8" s="3" customFormat="1" x14ac:dyDescent="0.3">
      <c r="A89" s="1"/>
      <c r="B89" s="1"/>
      <c r="C89" s="1"/>
      <c r="D89" s="1"/>
      <c r="E89" s="1"/>
      <c r="F89" s="1"/>
      <c r="G89" s="1"/>
      <c r="H89" s="1"/>
    </row>
    <row r="90" spans="1:8" s="3" customFormat="1" x14ac:dyDescent="0.3">
      <c r="A90" s="1"/>
      <c r="B90" s="1"/>
      <c r="C90" s="1"/>
      <c r="D90" s="1"/>
      <c r="E90" s="1"/>
      <c r="F90" s="1"/>
      <c r="G90" s="1"/>
      <c r="H90" s="1"/>
    </row>
    <row r="91" spans="1:8" s="3" customFormat="1" x14ac:dyDescent="0.3">
      <c r="A91" s="1"/>
      <c r="B91" s="1"/>
      <c r="C91" s="1"/>
      <c r="D91" s="1"/>
      <c r="E91" s="1"/>
      <c r="F91" s="1"/>
      <c r="G91" s="1"/>
      <c r="H91" s="1"/>
    </row>
    <row r="92" spans="1:8" s="3" customFormat="1" x14ac:dyDescent="0.3">
      <c r="A92" s="1"/>
      <c r="B92" s="1"/>
      <c r="C92" s="1"/>
      <c r="D92" s="1"/>
      <c r="E92" s="1"/>
      <c r="F92" s="1"/>
      <c r="G92" s="1"/>
      <c r="H92" s="1"/>
    </row>
    <row r="93" spans="1:8" s="3" customFormat="1" x14ac:dyDescent="0.3">
      <c r="A93" s="1"/>
      <c r="B93" s="1"/>
      <c r="C93" s="1"/>
      <c r="D93" s="1"/>
      <c r="E93" s="1"/>
      <c r="F93" s="1"/>
      <c r="G93" s="1"/>
      <c r="H93" s="1"/>
    </row>
    <row r="94" spans="1:8" s="3" customFormat="1" x14ac:dyDescent="0.3">
      <c r="A94" s="1"/>
      <c r="B94" s="1"/>
      <c r="C94" s="1"/>
      <c r="D94" s="1"/>
      <c r="E94" s="1"/>
      <c r="F94" s="1"/>
      <c r="G94" s="1"/>
      <c r="H94" s="1"/>
    </row>
    <row r="95" spans="1:8" s="3" customFormat="1" x14ac:dyDescent="0.3">
      <c r="A95" s="1"/>
      <c r="B95" s="1"/>
      <c r="C95" s="1"/>
      <c r="D95" s="1"/>
      <c r="E95" s="1"/>
      <c r="F95" s="1"/>
      <c r="G95" s="1"/>
      <c r="H95" s="1"/>
    </row>
    <row r="96" spans="1:8" s="3" customFormat="1" x14ac:dyDescent="0.3">
      <c r="A96" s="1"/>
      <c r="B96" s="1"/>
      <c r="C96" s="1"/>
      <c r="D96" s="1"/>
      <c r="E96" s="1"/>
      <c r="F96" s="1"/>
      <c r="G96" s="1"/>
      <c r="H96" s="1"/>
    </row>
    <row r="97" spans="1:8" s="3" customFormat="1" x14ac:dyDescent="0.3">
      <c r="A97" s="1"/>
      <c r="B97" s="1"/>
      <c r="C97" s="1"/>
      <c r="D97" s="1"/>
      <c r="E97" s="1"/>
      <c r="F97" s="1"/>
      <c r="G97" s="1"/>
      <c r="H97" s="1"/>
    </row>
    <row r="98" spans="1:8" s="3" customFormat="1" x14ac:dyDescent="0.3">
      <c r="A98" s="1"/>
      <c r="B98" s="1"/>
      <c r="C98" s="1"/>
      <c r="D98" s="1"/>
      <c r="E98" s="1"/>
      <c r="F98" s="1"/>
      <c r="G98" s="1"/>
      <c r="H98" s="1"/>
    </row>
    <row r="99" spans="1:8" s="3" customFormat="1" x14ac:dyDescent="0.3">
      <c r="A99" s="1"/>
      <c r="B99" s="1"/>
      <c r="C99" s="1"/>
      <c r="D99" s="1"/>
      <c r="E99" s="1"/>
      <c r="F99" s="1"/>
      <c r="G99" s="1"/>
      <c r="H99" s="1"/>
    </row>
    <row r="100" spans="1:8" s="3" customFormat="1" x14ac:dyDescent="0.3">
      <c r="A100" s="1"/>
      <c r="B100" s="1"/>
      <c r="C100" s="1"/>
      <c r="D100" s="1"/>
      <c r="E100" s="1"/>
      <c r="F100" s="1"/>
      <c r="G100" s="1"/>
      <c r="H100" s="1"/>
    </row>
    <row r="101" spans="1:8" s="3" customFormat="1" x14ac:dyDescent="0.3">
      <c r="A101" s="1"/>
      <c r="B101" s="1"/>
      <c r="C101" s="1"/>
      <c r="D101" s="1"/>
      <c r="E101" s="1"/>
      <c r="F101" s="1"/>
      <c r="G101" s="1"/>
      <c r="H101" s="1"/>
    </row>
    <row r="102" spans="1:8" s="3" customFormat="1" x14ac:dyDescent="0.3">
      <c r="A102" s="1"/>
      <c r="B102" s="1"/>
      <c r="C102" s="1"/>
      <c r="D102" s="1"/>
      <c r="E102" s="1"/>
      <c r="F102" s="1"/>
      <c r="G102" s="1"/>
      <c r="H102" s="1"/>
    </row>
    <row r="103" spans="1:8" s="3" customFormat="1" x14ac:dyDescent="0.3">
      <c r="A103" s="1"/>
      <c r="B103" s="1"/>
      <c r="C103" s="1"/>
      <c r="D103" s="1"/>
      <c r="E103" s="1"/>
      <c r="F103" s="1"/>
      <c r="G103" s="1"/>
      <c r="H103" s="1"/>
    </row>
    <row r="104" spans="1:8" s="3" customFormat="1" x14ac:dyDescent="0.3">
      <c r="A104" s="1"/>
      <c r="B104" s="1"/>
      <c r="C104" s="1"/>
      <c r="D104" s="1"/>
      <c r="E104" s="1"/>
      <c r="F104" s="1"/>
      <c r="G104" s="1"/>
      <c r="H104" s="1"/>
    </row>
    <row r="105" spans="1:8" s="3" customFormat="1" x14ac:dyDescent="0.3">
      <c r="A105" s="1"/>
      <c r="B105" s="1"/>
      <c r="C105" s="1"/>
      <c r="D105" s="1"/>
      <c r="E105" s="1"/>
      <c r="F105" s="1"/>
      <c r="G105" s="1"/>
      <c r="H105" s="1"/>
    </row>
    <row r="106" spans="1:8" s="3" customFormat="1" x14ac:dyDescent="0.3">
      <c r="A106" s="1"/>
      <c r="B106" s="1"/>
      <c r="C106" s="1"/>
      <c r="D106" s="1"/>
      <c r="E106" s="1"/>
      <c r="F106" s="1"/>
      <c r="G106" s="1"/>
      <c r="H106" s="1"/>
    </row>
    <row r="107" spans="1:8" s="3" customFormat="1" x14ac:dyDescent="0.3">
      <c r="A107" s="1"/>
      <c r="B107" s="1"/>
      <c r="C107" s="1"/>
      <c r="D107" s="1"/>
      <c r="E107" s="1"/>
      <c r="F107" s="1"/>
      <c r="G107" s="1"/>
      <c r="H107" s="1"/>
    </row>
    <row r="108" spans="1:8" s="3" customFormat="1" x14ac:dyDescent="0.3">
      <c r="A108" s="1"/>
      <c r="B108" s="1"/>
      <c r="C108" s="1"/>
      <c r="D108" s="1"/>
      <c r="E108" s="1"/>
      <c r="F108" s="1"/>
      <c r="G108" s="1"/>
      <c r="H108" s="1"/>
    </row>
    <row r="109" spans="1:8" s="3" customFormat="1" x14ac:dyDescent="0.3">
      <c r="A109" s="1"/>
      <c r="B109" s="1"/>
      <c r="C109" s="1"/>
      <c r="D109" s="1"/>
      <c r="E109" s="1"/>
      <c r="F109" s="1"/>
      <c r="G109" s="1"/>
      <c r="H109" s="1"/>
    </row>
    <row r="110" spans="1:8" s="3" customFormat="1" x14ac:dyDescent="0.3">
      <c r="A110" s="1"/>
      <c r="B110" s="1"/>
      <c r="C110" s="1"/>
      <c r="D110" s="1"/>
      <c r="E110" s="1"/>
      <c r="F110" s="1"/>
      <c r="G110" s="1"/>
      <c r="H110" s="1"/>
    </row>
    <row r="111" spans="1:8" s="3" customFormat="1" x14ac:dyDescent="0.3">
      <c r="A111" s="1"/>
      <c r="B111" s="1"/>
      <c r="C111" s="1"/>
      <c r="D111" s="1"/>
      <c r="E111" s="1"/>
      <c r="F111" s="1"/>
      <c r="G111" s="1"/>
      <c r="H111" s="1"/>
    </row>
    <row r="112" spans="1:8" s="3" customFormat="1" x14ac:dyDescent="0.3">
      <c r="A112" s="1"/>
      <c r="B112" s="1"/>
      <c r="C112" s="1"/>
      <c r="D112" s="1"/>
      <c r="E112" s="1"/>
      <c r="F112" s="1"/>
      <c r="G112" s="1"/>
      <c r="H112" s="1"/>
    </row>
    <row r="113" spans="1:8" s="3" customFormat="1" x14ac:dyDescent="0.3">
      <c r="A113" s="1"/>
      <c r="B113" s="1"/>
      <c r="C113" s="1"/>
      <c r="D113" s="1"/>
      <c r="E113" s="1"/>
      <c r="F113" s="1"/>
      <c r="G113" s="1"/>
      <c r="H113" s="1"/>
    </row>
    <row r="114" spans="1:8" s="3" customFormat="1" x14ac:dyDescent="0.3">
      <c r="A114" s="1"/>
      <c r="B114" s="1"/>
      <c r="C114" s="1"/>
      <c r="D114" s="1"/>
      <c r="E114" s="1"/>
      <c r="F114" s="1"/>
      <c r="G114" s="1"/>
      <c r="H114" s="1"/>
    </row>
    <row r="115" spans="1:8" s="3" customFormat="1" x14ac:dyDescent="0.3">
      <c r="A115" s="1"/>
      <c r="B115" s="1"/>
      <c r="C115" s="1"/>
      <c r="D115" s="1"/>
      <c r="E115" s="1"/>
      <c r="F115" s="1"/>
      <c r="G115" s="1"/>
      <c r="H115" s="1"/>
    </row>
    <row r="116" spans="1:8" s="3" customFormat="1" x14ac:dyDescent="0.3">
      <c r="A116" s="1"/>
      <c r="B116" s="1"/>
      <c r="C116" s="1"/>
      <c r="D116" s="1"/>
      <c r="E116" s="1"/>
      <c r="F116" s="1"/>
      <c r="G116" s="1"/>
      <c r="H116" s="1"/>
    </row>
    <row r="117" spans="1:8" s="3" customFormat="1" x14ac:dyDescent="0.3">
      <c r="A117" s="1"/>
      <c r="B117" s="1"/>
      <c r="C117" s="1"/>
      <c r="D117" s="1"/>
      <c r="E117" s="1"/>
      <c r="F117" s="1"/>
      <c r="G117" s="1"/>
      <c r="H117" s="1"/>
    </row>
    <row r="118" spans="1:8" s="3" customFormat="1" x14ac:dyDescent="0.3">
      <c r="A118" s="1"/>
      <c r="B118" s="1"/>
      <c r="C118" s="1"/>
      <c r="D118" s="1"/>
      <c r="E118" s="1"/>
      <c r="F118" s="1"/>
      <c r="G118" s="1"/>
      <c r="H118" s="1"/>
    </row>
    <row r="119" spans="1:8" s="3" customFormat="1" x14ac:dyDescent="0.3">
      <c r="A119" s="1"/>
      <c r="B119" s="1"/>
      <c r="C119" s="1"/>
      <c r="D119" s="1"/>
      <c r="E119" s="1"/>
      <c r="F119" s="1"/>
      <c r="G119" s="1"/>
      <c r="H119" s="1"/>
    </row>
    <row r="120" spans="1:8" s="3" customFormat="1" x14ac:dyDescent="0.3">
      <c r="A120" s="1"/>
      <c r="B120" s="1"/>
      <c r="C120" s="1"/>
      <c r="D120" s="1"/>
      <c r="E120" s="1"/>
      <c r="F120" s="1"/>
      <c r="G120" s="1"/>
      <c r="H120" s="1"/>
    </row>
    <row r="121" spans="1:8" s="3" customFormat="1" x14ac:dyDescent="0.3">
      <c r="A121" s="1"/>
      <c r="B121" s="1"/>
      <c r="C121" s="1"/>
      <c r="D121" s="1"/>
      <c r="E121" s="1"/>
      <c r="F121" s="1"/>
      <c r="G121" s="1"/>
      <c r="H121" s="1"/>
    </row>
    <row r="122" spans="1:8" s="3" customFormat="1" x14ac:dyDescent="0.3">
      <c r="A122" s="1"/>
      <c r="B122" s="1"/>
      <c r="C122" s="1"/>
      <c r="D122" s="1"/>
      <c r="E122" s="1"/>
      <c r="F122" s="1"/>
      <c r="G122" s="1"/>
      <c r="H122" s="1"/>
    </row>
    <row r="123" spans="1:8" s="3" customFormat="1" x14ac:dyDescent="0.3">
      <c r="A123" s="1"/>
      <c r="B123" s="1"/>
      <c r="C123" s="1"/>
      <c r="D123" s="1"/>
      <c r="E123" s="1"/>
      <c r="F123" s="1"/>
      <c r="G123" s="1"/>
      <c r="H123" s="1"/>
    </row>
    <row r="124" spans="1:8" s="3" customFormat="1" x14ac:dyDescent="0.3">
      <c r="A124" s="1"/>
      <c r="B124" s="1"/>
      <c r="C124" s="1"/>
      <c r="D124" s="1"/>
      <c r="E124" s="1"/>
      <c r="F124" s="1"/>
      <c r="G124" s="1"/>
      <c r="H124" s="1"/>
    </row>
    <row r="125" spans="1:8" s="3" customFormat="1" x14ac:dyDescent="0.3">
      <c r="A125" s="1"/>
      <c r="B125" s="1"/>
      <c r="C125" s="1"/>
      <c r="D125" s="1"/>
      <c r="E125" s="1"/>
      <c r="F125" s="1"/>
      <c r="G125" s="1"/>
      <c r="H125" s="1"/>
    </row>
    <row r="126" spans="1:8" s="3" customFormat="1" x14ac:dyDescent="0.3">
      <c r="A126" s="1"/>
      <c r="B126" s="1"/>
      <c r="C126" s="1"/>
      <c r="D126" s="1"/>
      <c r="E126" s="1"/>
      <c r="F126" s="1"/>
      <c r="G126" s="1"/>
      <c r="H126" s="1"/>
    </row>
    <row r="127" spans="1:8" s="3" customFormat="1" x14ac:dyDescent="0.3">
      <c r="A127" s="1"/>
      <c r="B127" s="1"/>
      <c r="C127" s="1"/>
      <c r="D127" s="1"/>
      <c r="E127" s="1"/>
      <c r="F127" s="1"/>
      <c r="G127" s="1"/>
      <c r="H127" s="1"/>
    </row>
    <row r="128" spans="1:8" s="3" customFormat="1" x14ac:dyDescent="0.3">
      <c r="A128" s="1"/>
      <c r="B128" s="1"/>
      <c r="C128" s="1"/>
      <c r="D128" s="1"/>
      <c r="E128" s="1"/>
      <c r="F128" s="1"/>
      <c r="G128" s="1"/>
      <c r="H128" s="1"/>
    </row>
    <row r="129" spans="1:8" s="3" customFormat="1" x14ac:dyDescent="0.3">
      <c r="A129" s="1"/>
      <c r="B129" s="1"/>
      <c r="C129" s="1"/>
      <c r="D129" s="1"/>
      <c r="E129" s="1"/>
      <c r="F129" s="1"/>
      <c r="G129" s="1"/>
      <c r="H129" s="1"/>
    </row>
    <row r="130" spans="1:8" s="3" customFormat="1" x14ac:dyDescent="0.3">
      <c r="A130" s="1"/>
      <c r="B130" s="1"/>
      <c r="C130" s="1"/>
      <c r="D130" s="1"/>
      <c r="E130" s="1"/>
      <c r="F130" s="1"/>
      <c r="G130" s="1"/>
      <c r="H130" s="1"/>
    </row>
    <row r="131" spans="1:8" s="3" customFormat="1" x14ac:dyDescent="0.3">
      <c r="A131" s="1"/>
      <c r="B131" s="1"/>
      <c r="C131" s="1"/>
      <c r="D131" s="1"/>
      <c r="E131" s="1"/>
      <c r="F131" s="1"/>
      <c r="G131" s="1"/>
      <c r="H131" s="1"/>
    </row>
    <row r="132" spans="1:8" s="3" customFormat="1" x14ac:dyDescent="0.3">
      <c r="A132" s="1"/>
      <c r="B132" s="1"/>
      <c r="C132" s="1"/>
      <c r="D132" s="1"/>
      <c r="E132" s="1"/>
      <c r="F132" s="1"/>
      <c r="G132" s="1"/>
      <c r="H132" s="1"/>
    </row>
    <row r="133" spans="1:8" s="3" customFormat="1" x14ac:dyDescent="0.3">
      <c r="A133" s="1"/>
      <c r="B133" s="1"/>
      <c r="C133" s="1"/>
      <c r="D133" s="1"/>
      <c r="E133" s="1"/>
      <c r="F133" s="1"/>
      <c r="G133" s="1"/>
      <c r="H133" s="1"/>
    </row>
    <row r="134" spans="1:8" s="3" customFormat="1" x14ac:dyDescent="0.3">
      <c r="A134" s="1"/>
      <c r="B134" s="1"/>
      <c r="C134" s="1"/>
      <c r="D134" s="1"/>
      <c r="E134" s="1"/>
      <c r="F134" s="1"/>
      <c r="G134" s="1"/>
      <c r="H134" s="1"/>
    </row>
    <row r="135" spans="1:8" s="3" customFormat="1" x14ac:dyDescent="0.3">
      <c r="A135" s="1"/>
      <c r="B135" s="1"/>
      <c r="C135" s="1"/>
      <c r="D135" s="1"/>
      <c r="E135" s="1"/>
      <c r="F135" s="1"/>
      <c r="G135" s="1"/>
      <c r="H135" s="1"/>
    </row>
    <row r="136" spans="1:8" s="3" customFormat="1" x14ac:dyDescent="0.3">
      <c r="A136" s="1"/>
      <c r="B136" s="1"/>
      <c r="C136" s="1"/>
      <c r="D136" s="1"/>
      <c r="E136" s="1"/>
      <c r="F136" s="1"/>
      <c r="G136" s="1"/>
      <c r="H136" s="1"/>
    </row>
    <row r="137" spans="1:8" s="3" customFormat="1" x14ac:dyDescent="0.3">
      <c r="A137" s="1"/>
      <c r="B137" s="1"/>
      <c r="C137" s="1"/>
      <c r="D137" s="1"/>
      <c r="E137" s="1"/>
      <c r="F137" s="1"/>
      <c r="G137" s="1"/>
      <c r="H137" s="1"/>
    </row>
    <row r="138" spans="1:8" s="3" customFormat="1" x14ac:dyDescent="0.3">
      <c r="A138" s="1"/>
      <c r="B138" s="1"/>
      <c r="C138" s="1"/>
      <c r="D138" s="1"/>
      <c r="E138" s="1"/>
      <c r="F138" s="1"/>
      <c r="G138" s="1"/>
      <c r="H138" s="1"/>
    </row>
    <row r="139" spans="1:8" s="3" customFormat="1" x14ac:dyDescent="0.3">
      <c r="A139" s="1"/>
      <c r="B139" s="1"/>
      <c r="C139" s="1"/>
      <c r="D139" s="1"/>
      <c r="E139" s="1"/>
      <c r="F139" s="1"/>
      <c r="G139" s="1"/>
      <c r="H139" s="1"/>
    </row>
    <row r="140" spans="1:8" s="3" customFormat="1" x14ac:dyDescent="0.3">
      <c r="A140" s="1"/>
      <c r="B140" s="1"/>
      <c r="C140" s="1"/>
      <c r="D140" s="1"/>
      <c r="E140" s="1"/>
      <c r="F140" s="1"/>
      <c r="G140" s="1"/>
      <c r="H140" s="1"/>
    </row>
    <row r="141" spans="1:8" s="3" customFormat="1" x14ac:dyDescent="0.3">
      <c r="A141" s="1"/>
      <c r="B141" s="1"/>
      <c r="C141" s="1"/>
      <c r="D141" s="1"/>
      <c r="E141" s="1"/>
      <c r="F141" s="1"/>
      <c r="G141" s="1"/>
      <c r="H141" s="1"/>
    </row>
    <row r="142" spans="1:8" s="3" customFormat="1" x14ac:dyDescent="0.3">
      <c r="A142" s="1"/>
      <c r="B142" s="1"/>
      <c r="C142" s="1"/>
      <c r="D142" s="1"/>
      <c r="E142" s="1"/>
      <c r="F142" s="1"/>
      <c r="G142" s="1"/>
      <c r="H142" s="1"/>
    </row>
    <row r="143" spans="1:8" s="3" customFormat="1" x14ac:dyDescent="0.3">
      <c r="A143" s="1"/>
      <c r="B143" s="1"/>
      <c r="C143" s="1"/>
      <c r="D143" s="1"/>
      <c r="E143" s="1"/>
      <c r="F143" s="1"/>
      <c r="G143" s="1"/>
      <c r="H143" s="1"/>
    </row>
    <row r="144" spans="1:8" s="3" customFormat="1" x14ac:dyDescent="0.3">
      <c r="A144" s="1"/>
      <c r="B144" s="1"/>
      <c r="C144" s="1"/>
      <c r="D144" s="1"/>
      <c r="E144" s="1"/>
      <c r="F144" s="1"/>
      <c r="G144" s="1"/>
      <c r="H144" s="1"/>
    </row>
    <row r="145" spans="1:8" s="3" customFormat="1" x14ac:dyDescent="0.3">
      <c r="A145" s="1"/>
      <c r="B145" s="1"/>
      <c r="C145" s="1"/>
      <c r="D145" s="1"/>
      <c r="E145" s="1"/>
      <c r="F145" s="1"/>
      <c r="G145" s="1"/>
      <c r="H145" s="1"/>
    </row>
    <row r="146" spans="1:8" s="3" customFormat="1" x14ac:dyDescent="0.3">
      <c r="A146" s="1"/>
      <c r="B146" s="1"/>
      <c r="C146" s="1"/>
      <c r="D146" s="1"/>
      <c r="E146" s="1"/>
      <c r="F146" s="1"/>
      <c r="G146" s="1"/>
      <c r="H146" s="1"/>
    </row>
    <row r="147" spans="1:8" s="3" customFormat="1" x14ac:dyDescent="0.3">
      <c r="A147" s="1"/>
      <c r="B147" s="1"/>
      <c r="C147" s="1"/>
      <c r="D147" s="1"/>
      <c r="E147" s="1"/>
      <c r="F147" s="1"/>
      <c r="G147" s="1"/>
      <c r="H147" s="1"/>
    </row>
    <row r="148" spans="1:8" s="3" customFormat="1" x14ac:dyDescent="0.3">
      <c r="A148" s="1"/>
      <c r="B148" s="1"/>
      <c r="C148" s="1"/>
      <c r="D148" s="1"/>
      <c r="E148" s="1"/>
      <c r="F148" s="1"/>
      <c r="G148" s="1"/>
      <c r="H148" s="1"/>
    </row>
    <row r="149" spans="1:8" s="3" customFormat="1" x14ac:dyDescent="0.3">
      <c r="A149" s="1"/>
      <c r="B149" s="1"/>
      <c r="C149" s="1"/>
      <c r="D149" s="1"/>
      <c r="E149" s="1"/>
      <c r="F149" s="1"/>
      <c r="G149" s="1"/>
      <c r="H149" s="1"/>
    </row>
    <row r="150" spans="1:8" s="3" customFormat="1" x14ac:dyDescent="0.3">
      <c r="A150" s="1"/>
      <c r="B150" s="1"/>
      <c r="C150" s="1"/>
      <c r="D150" s="1"/>
      <c r="E150" s="1"/>
      <c r="F150" s="1"/>
      <c r="G150" s="1"/>
      <c r="H150" s="1"/>
    </row>
    <row r="151" spans="1:8" s="3" customFormat="1" x14ac:dyDescent="0.3">
      <c r="A151" s="1"/>
      <c r="B151" s="1"/>
      <c r="C151" s="1"/>
      <c r="D151" s="1"/>
      <c r="E151" s="1"/>
      <c r="F151" s="1"/>
      <c r="G151" s="1"/>
      <c r="H151" s="1"/>
    </row>
    <row r="152" spans="1:8" s="3" customFormat="1" x14ac:dyDescent="0.3">
      <c r="A152" s="1"/>
      <c r="B152" s="1"/>
      <c r="C152" s="1"/>
      <c r="D152" s="1"/>
      <c r="E152" s="1"/>
      <c r="F152" s="1"/>
      <c r="G152" s="1"/>
      <c r="H152" s="1"/>
    </row>
    <row r="153" spans="1:8" s="3" customFormat="1" x14ac:dyDescent="0.3">
      <c r="A153" s="1"/>
      <c r="B153" s="1"/>
      <c r="C153" s="1"/>
      <c r="D153" s="1"/>
      <c r="E153" s="1"/>
      <c r="F153" s="1"/>
      <c r="G153" s="1"/>
      <c r="H153" s="1"/>
    </row>
    <row r="154" spans="1:8" s="3" customFormat="1" x14ac:dyDescent="0.3">
      <c r="A154" s="1"/>
      <c r="B154" s="1"/>
      <c r="C154" s="1"/>
      <c r="D154" s="1"/>
      <c r="E154" s="1"/>
      <c r="F154" s="1"/>
      <c r="G154" s="1"/>
      <c r="H154" s="1"/>
    </row>
    <row r="155" spans="1:8" s="3" customFormat="1" x14ac:dyDescent="0.3">
      <c r="A155" s="1"/>
      <c r="B155" s="1"/>
      <c r="C155" s="1"/>
      <c r="D155" s="1"/>
      <c r="E155" s="1"/>
      <c r="F155" s="1"/>
      <c r="G155" s="1"/>
      <c r="H155" s="1"/>
    </row>
    <row r="156" spans="1:8" s="3" customFormat="1" x14ac:dyDescent="0.3">
      <c r="A156" s="1"/>
      <c r="B156" s="1"/>
      <c r="C156" s="1"/>
      <c r="D156" s="1"/>
      <c r="E156" s="1"/>
      <c r="F156" s="1"/>
      <c r="G156" s="1"/>
      <c r="H156" s="1"/>
    </row>
    <row r="157" spans="1:8" s="3" customFormat="1" x14ac:dyDescent="0.3">
      <c r="A157" s="1"/>
      <c r="B157" s="1"/>
      <c r="C157" s="1"/>
      <c r="D157" s="1"/>
      <c r="E157" s="1"/>
      <c r="F157" s="1"/>
      <c r="G157" s="1"/>
      <c r="H157" s="1"/>
    </row>
    <row r="158" spans="1:8" s="3" customFormat="1" x14ac:dyDescent="0.3">
      <c r="A158" s="1"/>
      <c r="B158" s="1"/>
      <c r="C158" s="1"/>
      <c r="D158" s="1"/>
      <c r="E158" s="1"/>
      <c r="F158" s="1"/>
      <c r="G158" s="1"/>
      <c r="H158" s="1"/>
    </row>
    <row r="159" spans="1:8" s="3" customFormat="1" x14ac:dyDescent="0.3">
      <c r="A159" s="1"/>
      <c r="B159" s="1"/>
      <c r="C159" s="1"/>
      <c r="D159" s="1"/>
      <c r="E159" s="1"/>
      <c r="F159" s="1"/>
      <c r="G159" s="1"/>
      <c r="H159" s="1"/>
    </row>
    <row r="160" spans="1:8" s="3" customFormat="1" x14ac:dyDescent="0.3">
      <c r="A160" s="1"/>
      <c r="B160" s="1"/>
      <c r="C160" s="1"/>
      <c r="D160" s="1"/>
      <c r="E160" s="1"/>
      <c r="F160" s="1"/>
      <c r="G160" s="1"/>
      <c r="H160" s="1"/>
    </row>
    <row r="161" spans="1:8" s="3" customFormat="1" x14ac:dyDescent="0.3">
      <c r="A161" s="1"/>
      <c r="B161" s="1"/>
      <c r="C161" s="1"/>
      <c r="D161" s="1"/>
      <c r="E161" s="1"/>
      <c r="F161" s="1"/>
      <c r="G161" s="1"/>
      <c r="H161" s="1"/>
    </row>
    <row r="162" spans="1:8" s="3" customFormat="1" x14ac:dyDescent="0.3">
      <c r="A162" s="1"/>
      <c r="B162" s="1"/>
      <c r="C162" s="1"/>
      <c r="D162" s="1"/>
      <c r="E162" s="1"/>
      <c r="F162" s="1"/>
      <c r="G162" s="1"/>
      <c r="H162" s="1"/>
    </row>
    <row r="163" spans="1:8" s="3" customFormat="1" x14ac:dyDescent="0.3">
      <c r="A163" s="1"/>
      <c r="B163" s="1"/>
      <c r="C163" s="1"/>
      <c r="D163" s="1"/>
      <c r="E163" s="1"/>
      <c r="F163" s="1"/>
      <c r="G163" s="1"/>
      <c r="H163" s="1"/>
    </row>
    <row r="164" spans="1:8" s="3" customFormat="1" x14ac:dyDescent="0.3">
      <c r="A164" s="1"/>
      <c r="B164" s="1"/>
      <c r="C164" s="1"/>
      <c r="D164" s="1"/>
      <c r="E164" s="1"/>
      <c r="F164" s="1"/>
      <c r="G164" s="1"/>
      <c r="H164" s="1"/>
    </row>
    <row r="165" spans="1:8" s="3" customFormat="1" x14ac:dyDescent="0.3">
      <c r="A165" s="1"/>
      <c r="B165" s="1"/>
      <c r="C165" s="1"/>
      <c r="D165" s="1"/>
      <c r="E165" s="1"/>
      <c r="F165" s="1"/>
      <c r="G165" s="1"/>
      <c r="H165" s="1"/>
    </row>
    <row r="166" spans="1:8" s="3" customFormat="1" x14ac:dyDescent="0.3">
      <c r="A166" s="1"/>
      <c r="B166" s="1"/>
      <c r="C166" s="1"/>
      <c r="D166" s="1"/>
      <c r="E166" s="1"/>
      <c r="F166" s="1"/>
      <c r="G166" s="1"/>
      <c r="H166" s="1"/>
    </row>
    <row r="167" spans="1:8" s="3" customFormat="1" x14ac:dyDescent="0.3">
      <c r="A167" s="1"/>
      <c r="B167" s="1"/>
      <c r="C167" s="1"/>
      <c r="D167" s="1"/>
      <c r="E167" s="1"/>
      <c r="F167" s="1"/>
      <c r="G167" s="1"/>
      <c r="H167" s="1"/>
    </row>
    <row r="168" spans="1:8" s="3" customFormat="1" x14ac:dyDescent="0.3">
      <c r="A168" s="1"/>
      <c r="B168" s="1"/>
      <c r="C168" s="1"/>
      <c r="D168" s="1"/>
      <c r="E168" s="1"/>
      <c r="F168" s="1"/>
      <c r="G168" s="1"/>
      <c r="H168" s="1"/>
    </row>
    <row r="169" spans="1:8" s="3" customFormat="1" x14ac:dyDescent="0.3">
      <c r="A169" s="1"/>
      <c r="B169" s="1"/>
      <c r="C169" s="1"/>
      <c r="D169" s="1"/>
      <c r="E169" s="1"/>
      <c r="F169" s="1"/>
      <c r="G169" s="1"/>
      <c r="H169" s="1"/>
    </row>
    <row r="170" spans="1:8" s="3" customFormat="1" x14ac:dyDescent="0.3">
      <c r="A170" s="1"/>
      <c r="B170" s="1"/>
      <c r="C170" s="1"/>
      <c r="D170" s="1"/>
      <c r="E170" s="1"/>
      <c r="F170" s="1"/>
      <c r="G170" s="1"/>
      <c r="H170" s="1"/>
    </row>
    <row r="171" spans="1:8" s="3" customFormat="1" x14ac:dyDescent="0.3">
      <c r="A171" s="1"/>
      <c r="B171" s="1"/>
      <c r="C171" s="1"/>
      <c r="D171" s="1"/>
      <c r="E171" s="1"/>
      <c r="F171" s="1"/>
      <c r="G171" s="1"/>
      <c r="H171" s="1"/>
    </row>
    <row r="172" spans="1:8" s="3" customFormat="1" x14ac:dyDescent="0.3">
      <c r="A172" s="1"/>
      <c r="B172" s="1"/>
      <c r="C172" s="1"/>
      <c r="D172" s="1"/>
      <c r="E172" s="1"/>
      <c r="F172" s="1"/>
      <c r="G172" s="1"/>
      <c r="H172" s="1"/>
    </row>
    <row r="173" spans="1:8" s="3" customFormat="1" x14ac:dyDescent="0.3">
      <c r="A173" s="1"/>
      <c r="B173" s="1"/>
      <c r="C173" s="1"/>
      <c r="D173" s="1"/>
      <c r="E173" s="1"/>
      <c r="F173" s="1"/>
      <c r="G173" s="1"/>
      <c r="H173" s="1"/>
    </row>
    <row r="174" spans="1:8" s="3" customFormat="1" x14ac:dyDescent="0.3">
      <c r="A174" s="1"/>
      <c r="B174" s="1"/>
      <c r="C174" s="1"/>
      <c r="D174" s="1"/>
      <c r="E174" s="1"/>
      <c r="F174" s="1"/>
      <c r="G174" s="1"/>
      <c r="H174" s="1"/>
    </row>
    <row r="175" spans="1:8" s="3" customFormat="1" x14ac:dyDescent="0.3">
      <c r="A175" s="1"/>
      <c r="B175" s="1"/>
      <c r="C175" s="1"/>
      <c r="D175" s="1"/>
      <c r="E175" s="1"/>
      <c r="F175" s="1"/>
      <c r="G175" s="1"/>
      <c r="H175" s="1"/>
    </row>
    <row r="176" spans="1:8" s="3" customFormat="1" x14ac:dyDescent="0.3">
      <c r="A176" s="1"/>
      <c r="B176" s="1"/>
      <c r="C176" s="1"/>
      <c r="D176" s="1"/>
      <c r="E176" s="1"/>
      <c r="F176" s="1"/>
      <c r="G176" s="1"/>
      <c r="H176" s="1"/>
    </row>
    <row r="177" spans="1:8" s="3" customFormat="1" x14ac:dyDescent="0.3">
      <c r="A177" s="1"/>
      <c r="B177" s="1"/>
      <c r="C177" s="1"/>
      <c r="D177" s="1"/>
      <c r="E177" s="1"/>
      <c r="F177" s="1"/>
      <c r="G177" s="1"/>
      <c r="H177" s="1"/>
    </row>
    <row r="178" spans="1:8" s="3" customFormat="1" x14ac:dyDescent="0.3">
      <c r="A178" s="1"/>
      <c r="B178" s="1"/>
      <c r="C178" s="1"/>
      <c r="D178" s="1"/>
      <c r="E178" s="1"/>
      <c r="F178" s="1"/>
      <c r="G178" s="1"/>
      <c r="H178" s="1"/>
    </row>
    <row r="179" spans="1:8" s="3" customFormat="1" x14ac:dyDescent="0.3">
      <c r="A179" s="1"/>
      <c r="B179" s="1"/>
      <c r="C179" s="1"/>
      <c r="D179" s="1"/>
      <c r="E179" s="1"/>
      <c r="F179" s="1"/>
      <c r="G179" s="1"/>
      <c r="H179" s="1"/>
    </row>
    <row r="180" spans="1:8" s="3" customFormat="1" x14ac:dyDescent="0.3">
      <c r="A180" s="1"/>
      <c r="B180" s="1"/>
      <c r="C180" s="1"/>
      <c r="D180" s="1"/>
      <c r="E180" s="1"/>
      <c r="F180" s="1"/>
      <c r="G180" s="1"/>
      <c r="H180" s="1"/>
    </row>
    <row r="181" spans="1:8" s="3" customFormat="1" x14ac:dyDescent="0.3">
      <c r="A181" s="1"/>
      <c r="B181" s="1"/>
      <c r="C181" s="1"/>
      <c r="D181" s="1"/>
      <c r="E181" s="1"/>
      <c r="F181" s="1"/>
      <c r="G181" s="1"/>
      <c r="H181" s="1"/>
    </row>
    <row r="182" spans="1:8" s="3" customFormat="1" x14ac:dyDescent="0.3">
      <c r="A182" s="1"/>
      <c r="B182" s="1"/>
      <c r="C182" s="1"/>
      <c r="D182" s="1"/>
      <c r="E182" s="1"/>
      <c r="F182" s="1"/>
      <c r="G182" s="1"/>
      <c r="H182" s="1"/>
    </row>
    <row r="183" spans="1:8" s="3" customFormat="1" x14ac:dyDescent="0.3">
      <c r="A183" s="1"/>
      <c r="B183" s="1"/>
      <c r="C183" s="1"/>
      <c r="D183" s="1"/>
      <c r="E183" s="1"/>
      <c r="F183" s="1"/>
      <c r="G183" s="1"/>
      <c r="H183" s="1"/>
    </row>
    <row r="184" spans="1:8" s="3" customFormat="1" x14ac:dyDescent="0.3">
      <c r="A184" s="1"/>
      <c r="B184" s="1"/>
      <c r="C184" s="1"/>
      <c r="D184" s="1"/>
      <c r="E184" s="1"/>
      <c r="F184" s="1"/>
      <c r="G184" s="1"/>
      <c r="H184" s="1"/>
    </row>
  </sheetData>
  <mergeCells count="18">
    <mergeCell ref="B18:H18"/>
    <mergeCell ref="B23:H23"/>
    <mergeCell ref="A61:B61"/>
    <mergeCell ref="A10:H10"/>
    <mergeCell ref="A11:H11"/>
    <mergeCell ref="A12:H12"/>
    <mergeCell ref="A14:A16"/>
    <mergeCell ref="B14:B16"/>
    <mergeCell ref="C14:D14"/>
    <mergeCell ref="E14:F14"/>
    <mergeCell ref="G14:H14"/>
    <mergeCell ref="F2:H2"/>
    <mergeCell ref="F3:H3"/>
    <mergeCell ref="F4:H4"/>
    <mergeCell ref="F5:H5"/>
    <mergeCell ref="F8:G8"/>
    <mergeCell ref="F6:H6"/>
    <mergeCell ref="F7:H7"/>
  </mergeCells>
  <printOptions horizontalCentered="1"/>
  <pageMargins left="1.1811023622047245" right="0.39370078740157483" top="0.78740157480314965" bottom="0.78740157480314965" header="0.19685039370078741" footer="0.19685039370078741"/>
  <pageSetup paperSize="9" scale="58" firstPageNumber="0" fitToHeight="2" orientation="landscape" horizontalDpi="300" verticalDpi="300" r:id="rId1"/>
  <headerFooter differentFirst="1">
    <oddHeader>&amp;C&amp;"Times New Roman,Обычный"&amp;14
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30"/>
  <sheetViews>
    <sheetView view="pageBreakPreview" topLeftCell="A16" zoomScaleNormal="110" zoomScaleSheetLayoutView="100" zoomScalePageLayoutView="65" workbookViewId="0">
      <selection activeCell="D30" sqref="D30"/>
    </sheetView>
  </sheetViews>
  <sheetFormatPr defaultColWidth="8.5703125" defaultRowHeight="18.75" x14ac:dyDescent="0.3"/>
  <cols>
    <col min="1" max="1" width="6" style="1" customWidth="1"/>
    <col min="2" max="2" width="56.140625" style="1" customWidth="1"/>
    <col min="3" max="3" width="20.85546875" style="3" customWidth="1"/>
    <col min="4" max="4" width="31.85546875" style="3" customWidth="1"/>
    <col min="5" max="5" width="33.28515625" style="1" customWidth="1"/>
    <col min="6" max="6" width="28.85546875" style="1" customWidth="1"/>
    <col min="7" max="1023" width="8.5703125" style="1"/>
    <col min="1024" max="16384" width="8.5703125" style="4"/>
  </cols>
  <sheetData>
    <row r="1" spans="1:1023" x14ac:dyDescent="0.3">
      <c r="E1" s="53" t="s">
        <v>122</v>
      </c>
      <c r="F1" s="4"/>
    </row>
    <row r="2" spans="1:1023" ht="19.5" customHeight="1" x14ac:dyDescent="0.3">
      <c r="E2" s="235" t="s">
        <v>1</v>
      </c>
      <c r="F2" s="235"/>
    </row>
    <row r="3" spans="1:1023" ht="37.5" customHeight="1" x14ac:dyDescent="0.3">
      <c r="E3" s="235" t="s">
        <v>159</v>
      </c>
      <c r="F3" s="235"/>
    </row>
    <row r="4" spans="1:1023" ht="19.5" customHeight="1" x14ac:dyDescent="0.3">
      <c r="E4" s="236" t="s">
        <v>4</v>
      </c>
      <c r="F4" s="235"/>
    </row>
    <row r="5" spans="1:1023" ht="19.5" customHeight="1" x14ac:dyDescent="0.3">
      <c r="E5" s="220" t="s">
        <v>172</v>
      </c>
      <c r="F5" s="220"/>
      <c r="G5" s="220"/>
    </row>
    <row r="6" spans="1:1023" ht="58.5" customHeight="1" x14ac:dyDescent="0.3">
      <c r="E6" s="211" t="s">
        <v>171</v>
      </c>
      <c r="F6" s="211"/>
      <c r="G6" s="61"/>
    </row>
    <row r="7" spans="1:1023" ht="21" customHeight="1" x14ac:dyDescent="0.3">
      <c r="E7" s="237" t="s">
        <v>104</v>
      </c>
      <c r="F7" s="237"/>
    </row>
    <row r="8" spans="1:1023" ht="15.75" customHeight="1" x14ac:dyDescent="0.3">
      <c r="C8" s="5"/>
      <c r="D8" s="5"/>
    </row>
    <row r="9" spans="1:1023" ht="15.75" customHeight="1" x14ac:dyDescent="0.3">
      <c r="C9" s="5"/>
      <c r="D9" s="5"/>
    </row>
    <row r="10" spans="1:1023" ht="15.75" customHeight="1" x14ac:dyDescent="0.3">
      <c r="C10" s="5"/>
      <c r="D10" s="5"/>
    </row>
    <row r="11" spans="1:1023" ht="15.75" customHeight="1" x14ac:dyDescent="0.3">
      <c r="C11" s="5"/>
      <c r="D11" s="5"/>
    </row>
    <row r="12" spans="1:1023" x14ac:dyDescent="0.3">
      <c r="A12" s="203" t="s">
        <v>6</v>
      </c>
      <c r="B12" s="203"/>
      <c r="C12" s="203"/>
      <c r="D12" s="203"/>
      <c r="E12" s="203"/>
      <c r="F12" s="203"/>
    </row>
    <row r="13" spans="1:1023" ht="20.25" customHeight="1" x14ac:dyDescent="0.3">
      <c r="A13" s="238" t="s">
        <v>123</v>
      </c>
      <c r="B13" s="238"/>
      <c r="C13" s="238"/>
      <c r="D13" s="238"/>
      <c r="E13" s="238"/>
      <c r="F13" s="238"/>
    </row>
    <row r="14" spans="1:1023" ht="18.75" customHeight="1" x14ac:dyDescent="0.3">
      <c r="A14" s="203" t="s">
        <v>8</v>
      </c>
      <c r="B14" s="203"/>
      <c r="C14" s="203"/>
      <c r="D14" s="203"/>
      <c r="E14" s="203"/>
      <c r="F14" s="203"/>
    </row>
    <row r="15" spans="1:1023" ht="34.5" customHeight="1" x14ac:dyDescent="0.3">
      <c r="A15" s="174"/>
      <c r="B15" s="174"/>
      <c r="C15" s="7"/>
      <c r="D15" s="7"/>
    </row>
    <row r="16" spans="1:1023" s="88" customFormat="1" ht="115.5" customHeight="1" x14ac:dyDescent="0.3">
      <c r="A16" s="212" t="s">
        <v>10</v>
      </c>
      <c r="B16" s="213" t="s">
        <v>11</v>
      </c>
      <c r="C16" s="186" t="s">
        <v>163</v>
      </c>
      <c r="D16" s="187" t="s">
        <v>164</v>
      </c>
      <c r="E16" s="187" t="s">
        <v>165</v>
      </c>
      <c r="F16" s="188" t="s">
        <v>166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  <c r="ZZ16" s="30"/>
      <c r="AAA16" s="30"/>
      <c r="AAB16" s="30"/>
      <c r="AAC16" s="30"/>
      <c r="AAD16" s="30"/>
      <c r="AAE16" s="30"/>
      <c r="AAF16" s="30"/>
      <c r="AAG16" s="30"/>
      <c r="AAH16" s="30"/>
      <c r="AAI16" s="30"/>
      <c r="AAJ16" s="30"/>
      <c r="AAK16" s="30"/>
      <c r="AAL16" s="30"/>
      <c r="AAM16" s="30"/>
      <c r="AAN16" s="30"/>
      <c r="AAO16" s="30"/>
      <c r="AAP16" s="30"/>
      <c r="AAQ16" s="30"/>
      <c r="AAR16" s="30"/>
      <c r="AAS16" s="30"/>
      <c r="AAT16" s="30"/>
      <c r="AAU16" s="30"/>
      <c r="AAV16" s="30"/>
      <c r="AAW16" s="30"/>
      <c r="AAX16" s="30"/>
      <c r="AAY16" s="30"/>
      <c r="AAZ16" s="30"/>
      <c r="ABA16" s="30"/>
      <c r="ABB16" s="30"/>
      <c r="ABC16" s="30"/>
      <c r="ABD16" s="30"/>
      <c r="ABE16" s="30"/>
      <c r="ABF16" s="30"/>
      <c r="ABG16" s="30"/>
      <c r="ABH16" s="30"/>
      <c r="ABI16" s="30"/>
      <c r="ABJ16" s="30"/>
      <c r="ABK16" s="30"/>
      <c r="ABL16" s="30"/>
      <c r="ABM16" s="30"/>
      <c r="ABN16" s="30"/>
      <c r="ABO16" s="30"/>
      <c r="ABP16" s="30"/>
      <c r="ABQ16" s="30"/>
      <c r="ABR16" s="30"/>
      <c r="ABS16" s="30"/>
      <c r="ABT16" s="30"/>
      <c r="ABU16" s="30"/>
      <c r="ABV16" s="30"/>
      <c r="ABW16" s="30"/>
      <c r="ABX16" s="30"/>
      <c r="ABY16" s="30"/>
      <c r="ABZ16" s="30"/>
      <c r="ACA16" s="30"/>
      <c r="ACB16" s="30"/>
      <c r="ACC16" s="30"/>
      <c r="ACD16" s="30"/>
      <c r="ACE16" s="30"/>
      <c r="ACF16" s="30"/>
      <c r="ACG16" s="30"/>
      <c r="ACH16" s="30"/>
      <c r="ACI16" s="30"/>
      <c r="ACJ16" s="30"/>
      <c r="ACK16" s="30"/>
      <c r="ACL16" s="30"/>
      <c r="ACM16" s="30"/>
      <c r="ACN16" s="30"/>
      <c r="ACO16" s="30"/>
      <c r="ACP16" s="30"/>
      <c r="ACQ16" s="30"/>
      <c r="ACR16" s="30"/>
      <c r="ACS16" s="30"/>
      <c r="ACT16" s="30"/>
      <c r="ACU16" s="30"/>
      <c r="ACV16" s="30"/>
      <c r="ACW16" s="30"/>
      <c r="ACX16" s="30"/>
      <c r="ACY16" s="30"/>
      <c r="ACZ16" s="30"/>
      <c r="ADA16" s="30"/>
      <c r="ADB16" s="30"/>
      <c r="ADC16" s="30"/>
      <c r="ADD16" s="30"/>
      <c r="ADE16" s="30"/>
      <c r="ADF16" s="30"/>
      <c r="ADG16" s="30"/>
      <c r="ADH16" s="30"/>
      <c r="ADI16" s="30"/>
      <c r="ADJ16" s="30"/>
      <c r="ADK16" s="30"/>
      <c r="ADL16" s="30"/>
      <c r="ADM16" s="30"/>
      <c r="ADN16" s="30"/>
      <c r="ADO16" s="30"/>
      <c r="ADP16" s="30"/>
      <c r="ADQ16" s="30"/>
      <c r="ADR16" s="30"/>
      <c r="ADS16" s="30"/>
      <c r="ADT16" s="30"/>
      <c r="ADU16" s="30"/>
      <c r="ADV16" s="30"/>
      <c r="ADW16" s="30"/>
      <c r="ADX16" s="30"/>
      <c r="ADY16" s="30"/>
      <c r="ADZ16" s="30"/>
      <c r="AEA16" s="30"/>
      <c r="AEB16" s="30"/>
      <c r="AEC16" s="30"/>
      <c r="AED16" s="30"/>
      <c r="AEE16" s="30"/>
      <c r="AEF16" s="30"/>
      <c r="AEG16" s="30"/>
      <c r="AEH16" s="30"/>
      <c r="AEI16" s="30"/>
      <c r="AEJ16" s="30"/>
      <c r="AEK16" s="30"/>
      <c r="AEL16" s="30"/>
      <c r="AEM16" s="30"/>
      <c r="AEN16" s="30"/>
      <c r="AEO16" s="30"/>
      <c r="AEP16" s="30"/>
      <c r="AEQ16" s="30"/>
      <c r="AER16" s="30"/>
      <c r="AES16" s="30"/>
      <c r="AET16" s="30"/>
      <c r="AEU16" s="30"/>
      <c r="AEV16" s="30"/>
      <c r="AEW16" s="30"/>
      <c r="AEX16" s="30"/>
      <c r="AEY16" s="30"/>
      <c r="AEZ16" s="30"/>
      <c r="AFA16" s="30"/>
      <c r="AFB16" s="30"/>
      <c r="AFC16" s="30"/>
      <c r="AFD16" s="30"/>
      <c r="AFE16" s="30"/>
      <c r="AFF16" s="30"/>
      <c r="AFG16" s="30"/>
      <c r="AFH16" s="30"/>
      <c r="AFI16" s="30"/>
      <c r="AFJ16" s="30"/>
      <c r="AFK16" s="30"/>
      <c r="AFL16" s="30"/>
      <c r="AFM16" s="30"/>
      <c r="AFN16" s="30"/>
      <c r="AFO16" s="30"/>
      <c r="AFP16" s="30"/>
      <c r="AFQ16" s="30"/>
      <c r="AFR16" s="30"/>
      <c r="AFS16" s="30"/>
      <c r="AFT16" s="30"/>
      <c r="AFU16" s="30"/>
      <c r="AFV16" s="30"/>
      <c r="AFW16" s="30"/>
      <c r="AFX16" s="30"/>
      <c r="AFY16" s="30"/>
      <c r="AFZ16" s="30"/>
      <c r="AGA16" s="30"/>
      <c r="AGB16" s="30"/>
      <c r="AGC16" s="30"/>
      <c r="AGD16" s="30"/>
      <c r="AGE16" s="30"/>
      <c r="AGF16" s="30"/>
      <c r="AGG16" s="30"/>
      <c r="AGH16" s="30"/>
      <c r="AGI16" s="30"/>
      <c r="AGJ16" s="30"/>
      <c r="AGK16" s="30"/>
      <c r="AGL16" s="30"/>
      <c r="AGM16" s="30"/>
      <c r="AGN16" s="30"/>
      <c r="AGO16" s="30"/>
      <c r="AGP16" s="30"/>
      <c r="AGQ16" s="30"/>
      <c r="AGR16" s="30"/>
      <c r="AGS16" s="30"/>
      <c r="AGT16" s="30"/>
      <c r="AGU16" s="30"/>
      <c r="AGV16" s="30"/>
      <c r="AGW16" s="30"/>
      <c r="AGX16" s="30"/>
      <c r="AGY16" s="30"/>
      <c r="AGZ16" s="30"/>
      <c r="AHA16" s="30"/>
      <c r="AHB16" s="30"/>
      <c r="AHC16" s="30"/>
      <c r="AHD16" s="30"/>
      <c r="AHE16" s="30"/>
      <c r="AHF16" s="30"/>
      <c r="AHG16" s="30"/>
      <c r="AHH16" s="30"/>
      <c r="AHI16" s="30"/>
      <c r="AHJ16" s="30"/>
      <c r="AHK16" s="30"/>
      <c r="AHL16" s="30"/>
      <c r="AHM16" s="30"/>
      <c r="AHN16" s="30"/>
      <c r="AHO16" s="30"/>
      <c r="AHP16" s="30"/>
      <c r="AHQ16" s="30"/>
      <c r="AHR16" s="30"/>
      <c r="AHS16" s="30"/>
      <c r="AHT16" s="30"/>
      <c r="AHU16" s="30"/>
      <c r="AHV16" s="30"/>
      <c r="AHW16" s="30"/>
      <c r="AHX16" s="30"/>
      <c r="AHY16" s="30"/>
      <c r="AHZ16" s="30"/>
      <c r="AIA16" s="30"/>
      <c r="AIB16" s="30"/>
      <c r="AIC16" s="30"/>
      <c r="AID16" s="30"/>
      <c r="AIE16" s="30"/>
      <c r="AIF16" s="30"/>
      <c r="AIG16" s="30"/>
      <c r="AIH16" s="30"/>
      <c r="AII16" s="30"/>
      <c r="AIJ16" s="30"/>
      <c r="AIK16" s="30"/>
      <c r="AIL16" s="30"/>
      <c r="AIM16" s="30"/>
      <c r="AIN16" s="30"/>
      <c r="AIO16" s="30"/>
      <c r="AIP16" s="30"/>
      <c r="AIQ16" s="30"/>
      <c r="AIR16" s="30"/>
      <c r="AIS16" s="30"/>
      <c r="AIT16" s="30"/>
      <c r="AIU16" s="30"/>
      <c r="AIV16" s="30"/>
      <c r="AIW16" s="30"/>
      <c r="AIX16" s="30"/>
      <c r="AIY16" s="30"/>
      <c r="AIZ16" s="30"/>
      <c r="AJA16" s="30"/>
      <c r="AJB16" s="30"/>
      <c r="AJC16" s="30"/>
      <c r="AJD16" s="30"/>
      <c r="AJE16" s="30"/>
      <c r="AJF16" s="30"/>
      <c r="AJG16" s="30"/>
      <c r="AJH16" s="30"/>
      <c r="AJI16" s="30"/>
      <c r="AJJ16" s="30"/>
      <c r="AJK16" s="30"/>
      <c r="AJL16" s="30"/>
      <c r="AJM16" s="30"/>
      <c r="AJN16" s="30"/>
      <c r="AJO16" s="30"/>
      <c r="AJP16" s="30"/>
      <c r="AJQ16" s="30"/>
      <c r="AJR16" s="30"/>
      <c r="AJS16" s="30"/>
      <c r="AJT16" s="30"/>
      <c r="AJU16" s="30"/>
      <c r="AJV16" s="30"/>
      <c r="AJW16" s="30"/>
      <c r="AJX16" s="30"/>
      <c r="AJY16" s="30"/>
      <c r="AJZ16" s="30"/>
      <c r="AKA16" s="30"/>
      <c r="AKB16" s="30"/>
      <c r="AKC16" s="30"/>
      <c r="AKD16" s="30"/>
      <c r="AKE16" s="30"/>
      <c r="AKF16" s="30"/>
      <c r="AKG16" s="30"/>
      <c r="AKH16" s="30"/>
      <c r="AKI16" s="30"/>
      <c r="AKJ16" s="30"/>
      <c r="AKK16" s="30"/>
      <c r="AKL16" s="30"/>
      <c r="AKM16" s="30"/>
      <c r="AKN16" s="30"/>
      <c r="AKO16" s="30"/>
      <c r="AKP16" s="30"/>
      <c r="AKQ16" s="30"/>
      <c r="AKR16" s="30"/>
      <c r="AKS16" s="30"/>
      <c r="AKT16" s="30"/>
      <c r="AKU16" s="30"/>
      <c r="AKV16" s="30"/>
      <c r="AKW16" s="30"/>
      <c r="AKX16" s="30"/>
      <c r="AKY16" s="30"/>
      <c r="AKZ16" s="30"/>
      <c r="ALA16" s="30"/>
      <c r="ALB16" s="30"/>
      <c r="ALC16" s="30"/>
      <c r="ALD16" s="30"/>
      <c r="ALE16" s="30"/>
      <c r="ALF16" s="30"/>
      <c r="ALG16" s="30"/>
      <c r="ALH16" s="30"/>
      <c r="ALI16" s="30"/>
      <c r="ALJ16" s="30"/>
      <c r="ALK16" s="30"/>
      <c r="ALL16" s="30"/>
      <c r="ALM16" s="30"/>
      <c r="ALN16" s="30"/>
      <c r="ALO16" s="30"/>
      <c r="ALP16" s="30"/>
      <c r="ALQ16" s="30"/>
      <c r="ALR16" s="30"/>
      <c r="ALS16" s="30"/>
      <c r="ALT16" s="30"/>
      <c r="ALU16" s="30"/>
      <c r="ALV16" s="30"/>
      <c r="ALW16" s="30"/>
      <c r="ALX16" s="30"/>
      <c r="ALY16" s="30"/>
      <c r="ALZ16" s="30"/>
      <c r="AMA16" s="30"/>
      <c r="AMB16" s="30"/>
      <c r="AMC16" s="30"/>
      <c r="AMD16" s="30"/>
      <c r="AME16" s="30"/>
      <c r="AMF16" s="30"/>
      <c r="AMG16" s="30"/>
      <c r="AMH16" s="30"/>
      <c r="AMI16" s="30"/>
    </row>
    <row r="17" spans="1:1024" s="151" customFormat="1" ht="18.75" customHeight="1" x14ac:dyDescent="0.3">
      <c r="A17" s="212"/>
      <c r="B17" s="213"/>
      <c r="C17" s="17" t="s">
        <v>156</v>
      </c>
      <c r="D17" s="17" t="s">
        <v>157</v>
      </c>
      <c r="E17" s="17" t="s">
        <v>156</v>
      </c>
      <c r="F17" s="19" t="s">
        <v>156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  <c r="IW17" s="87"/>
      <c r="IX17" s="87"/>
      <c r="IY17" s="87"/>
      <c r="IZ17" s="87"/>
      <c r="JA17" s="87"/>
      <c r="JB17" s="87"/>
      <c r="JC17" s="87"/>
      <c r="JD17" s="87"/>
      <c r="JE17" s="87"/>
      <c r="JF17" s="87"/>
      <c r="JG17" s="87"/>
      <c r="JH17" s="87"/>
      <c r="JI17" s="87"/>
      <c r="JJ17" s="87"/>
      <c r="JK17" s="87"/>
      <c r="JL17" s="87"/>
      <c r="JM17" s="87"/>
      <c r="JN17" s="87"/>
      <c r="JO17" s="87"/>
      <c r="JP17" s="87"/>
      <c r="JQ17" s="87"/>
      <c r="JR17" s="87"/>
      <c r="JS17" s="87"/>
      <c r="JT17" s="87"/>
      <c r="JU17" s="87"/>
      <c r="JV17" s="87"/>
      <c r="JW17" s="87"/>
      <c r="JX17" s="87"/>
      <c r="JY17" s="87"/>
      <c r="JZ17" s="87"/>
      <c r="KA17" s="87"/>
      <c r="KB17" s="87"/>
      <c r="KC17" s="87"/>
      <c r="KD17" s="87"/>
      <c r="KE17" s="87"/>
      <c r="KF17" s="87"/>
      <c r="KG17" s="87"/>
      <c r="KH17" s="87"/>
      <c r="KI17" s="87"/>
      <c r="KJ17" s="87"/>
      <c r="KK17" s="87"/>
      <c r="KL17" s="87"/>
      <c r="KM17" s="87"/>
      <c r="KN17" s="87"/>
      <c r="KO17" s="87"/>
      <c r="KP17" s="87"/>
      <c r="KQ17" s="87"/>
      <c r="KR17" s="87"/>
      <c r="KS17" s="87"/>
      <c r="KT17" s="87"/>
      <c r="KU17" s="87"/>
      <c r="KV17" s="87"/>
      <c r="KW17" s="87"/>
      <c r="KX17" s="87"/>
      <c r="KY17" s="87"/>
      <c r="KZ17" s="87"/>
      <c r="LA17" s="87"/>
      <c r="LB17" s="87"/>
      <c r="LC17" s="87"/>
      <c r="LD17" s="87"/>
      <c r="LE17" s="87"/>
      <c r="LF17" s="87"/>
      <c r="LG17" s="87"/>
      <c r="LH17" s="87"/>
      <c r="LI17" s="87"/>
      <c r="LJ17" s="87"/>
      <c r="LK17" s="87"/>
      <c r="LL17" s="87"/>
      <c r="LM17" s="87"/>
      <c r="LN17" s="87"/>
      <c r="LO17" s="87"/>
      <c r="LP17" s="87"/>
      <c r="LQ17" s="87"/>
      <c r="LR17" s="87"/>
      <c r="LS17" s="87"/>
      <c r="LT17" s="87"/>
      <c r="LU17" s="87"/>
      <c r="LV17" s="87"/>
      <c r="LW17" s="87"/>
      <c r="LX17" s="87"/>
      <c r="LY17" s="87"/>
      <c r="LZ17" s="87"/>
      <c r="MA17" s="87"/>
      <c r="MB17" s="87"/>
      <c r="MC17" s="87"/>
      <c r="MD17" s="87"/>
      <c r="ME17" s="87"/>
      <c r="MF17" s="87"/>
      <c r="MG17" s="87"/>
      <c r="MH17" s="87"/>
      <c r="MI17" s="87"/>
      <c r="MJ17" s="87"/>
      <c r="MK17" s="87"/>
      <c r="ML17" s="87"/>
      <c r="MM17" s="87"/>
      <c r="MN17" s="87"/>
      <c r="MO17" s="87"/>
      <c r="MP17" s="87"/>
      <c r="MQ17" s="87"/>
      <c r="MR17" s="87"/>
      <c r="MS17" s="87"/>
      <c r="MT17" s="87"/>
      <c r="MU17" s="87"/>
      <c r="MV17" s="87"/>
      <c r="MW17" s="87"/>
      <c r="MX17" s="87"/>
      <c r="MY17" s="87"/>
      <c r="MZ17" s="87"/>
      <c r="NA17" s="87"/>
      <c r="NB17" s="87"/>
      <c r="NC17" s="87"/>
      <c r="ND17" s="87"/>
      <c r="NE17" s="87"/>
      <c r="NF17" s="87"/>
      <c r="NG17" s="87"/>
      <c r="NH17" s="87"/>
      <c r="NI17" s="87"/>
      <c r="NJ17" s="87"/>
      <c r="NK17" s="87"/>
      <c r="NL17" s="87"/>
      <c r="NM17" s="87"/>
      <c r="NN17" s="87"/>
      <c r="NO17" s="87"/>
      <c r="NP17" s="87"/>
      <c r="NQ17" s="87"/>
      <c r="NR17" s="87"/>
      <c r="NS17" s="87"/>
      <c r="NT17" s="87"/>
      <c r="NU17" s="87"/>
      <c r="NV17" s="87"/>
      <c r="NW17" s="87"/>
      <c r="NX17" s="87"/>
      <c r="NY17" s="87"/>
      <c r="NZ17" s="87"/>
      <c r="OA17" s="87"/>
      <c r="OB17" s="87"/>
      <c r="OC17" s="87"/>
      <c r="OD17" s="87"/>
      <c r="OE17" s="87"/>
      <c r="OF17" s="87"/>
      <c r="OG17" s="87"/>
      <c r="OH17" s="87"/>
      <c r="OI17" s="87"/>
      <c r="OJ17" s="87"/>
      <c r="OK17" s="87"/>
      <c r="OL17" s="87"/>
      <c r="OM17" s="87"/>
      <c r="ON17" s="87"/>
      <c r="OO17" s="87"/>
      <c r="OP17" s="87"/>
      <c r="OQ17" s="87"/>
      <c r="OR17" s="87"/>
      <c r="OS17" s="87"/>
      <c r="OT17" s="87"/>
      <c r="OU17" s="87"/>
      <c r="OV17" s="87"/>
      <c r="OW17" s="87"/>
      <c r="OX17" s="87"/>
      <c r="OY17" s="87"/>
      <c r="OZ17" s="87"/>
      <c r="PA17" s="87"/>
      <c r="PB17" s="87"/>
      <c r="PC17" s="87"/>
      <c r="PD17" s="87"/>
      <c r="PE17" s="87"/>
      <c r="PF17" s="87"/>
      <c r="PG17" s="87"/>
      <c r="PH17" s="87"/>
      <c r="PI17" s="87"/>
      <c r="PJ17" s="87"/>
      <c r="PK17" s="87"/>
      <c r="PL17" s="87"/>
      <c r="PM17" s="87"/>
      <c r="PN17" s="87"/>
      <c r="PO17" s="87"/>
      <c r="PP17" s="87"/>
      <c r="PQ17" s="87"/>
      <c r="PR17" s="87"/>
      <c r="PS17" s="87"/>
      <c r="PT17" s="87"/>
      <c r="PU17" s="87"/>
      <c r="PV17" s="87"/>
      <c r="PW17" s="87"/>
      <c r="PX17" s="87"/>
      <c r="PY17" s="87"/>
      <c r="PZ17" s="87"/>
      <c r="QA17" s="87"/>
      <c r="QB17" s="87"/>
      <c r="QC17" s="87"/>
      <c r="QD17" s="87"/>
      <c r="QE17" s="87"/>
      <c r="QF17" s="87"/>
      <c r="QG17" s="87"/>
      <c r="QH17" s="87"/>
      <c r="QI17" s="87"/>
      <c r="QJ17" s="87"/>
      <c r="QK17" s="87"/>
      <c r="QL17" s="87"/>
      <c r="QM17" s="87"/>
      <c r="QN17" s="87"/>
      <c r="QO17" s="87"/>
      <c r="QP17" s="87"/>
      <c r="QQ17" s="87"/>
      <c r="QR17" s="87"/>
      <c r="QS17" s="87"/>
      <c r="QT17" s="87"/>
      <c r="QU17" s="87"/>
      <c r="QV17" s="87"/>
      <c r="QW17" s="87"/>
      <c r="QX17" s="87"/>
      <c r="QY17" s="87"/>
      <c r="QZ17" s="87"/>
      <c r="RA17" s="87"/>
      <c r="RB17" s="87"/>
      <c r="RC17" s="87"/>
      <c r="RD17" s="87"/>
      <c r="RE17" s="87"/>
      <c r="RF17" s="87"/>
      <c r="RG17" s="87"/>
      <c r="RH17" s="87"/>
      <c r="RI17" s="87"/>
      <c r="RJ17" s="87"/>
      <c r="RK17" s="87"/>
      <c r="RL17" s="87"/>
      <c r="RM17" s="87"/>
      <c r="RN17" s="87"/>
      <c r="RO17" s="87"/>
      <c r="RP17" s="87"/>
      <c r="RQ17" s="87"/>
      <c r="RR17" s="87"/>
      <c r="RS17" s="87"/>
      <c r="RT17" s="87"/>
      <c r="RU17" s="87"/>
      <c r="RV17" s="87"/>
      <c r="RW17" s="87"/>
      <c r="RX17" s="87"/>
      <c r="RY17" s="87"/>
      <c r="RZ17" s="87"/>
      <c r="SA17" s="87"/>
      <c r="SB17" s="87"/>
      <c r="SC17" s="87"/>
      <c r="SD17" s="87"/>
      <c r="SE17" s="87"/>
      <c r="SF17" s="87"/>
      <c r="SG17" s="87"/>
      <c r="SH17" s="87"/>
      <c r="SI17" s="87"/>
      <c r="SJ17" s="87"/>
      <c r="SK17" s="87"/>
      <c r="SL17" s="87"/>
      <c r="SM17" s="87"/>
      <c r="SN17" s="87"/>
      <c r="SO17" s="87"/>
      <c r="SP17" s="87"/>
      <c r="SQ17" s="87"/>
      <c r="SR17" s="87"/>
      <c r="SS17" s="87"/>
      <c r="ST17" s="87"/>
      <c r="SU17" s="87"/>
      <c r="SV17" s="87"/>
      <c r="SW17" s="87"/>
      <c r="SX17" s="87"/>
      <c r="SY17" s="87"/>
      <c r="SZ17" s="87"/>
      <c r="TA17" s="87"/>
      <c r="TB17" s="87"/>
      <c r="TC17" s="87"/>
      <c r="TD17" s="87"/>
      <c r="TE17" s="87"/>
      <c r="TF17" s="87"/>
      <c r="TG17" s="87"/>
      <c r="TH17" s="87"/>
      <c r="TI17" s="87"/>
      <c r="TJ17" s="87"/>
      <c r="TK17" s="87"/>
      <c r="TL17" s="87"/>
      <c r="TM17" s="87"/>
      <c r="TN17" s="87"/>
      <c r="TO17" s="87"/>
      <c r="TP17" s="87"/>
      <c r="TQ17" s="87"/>
      <c r="TR17" s="87"/>
      <c r="TS17" s="87"/>
      <c r="TT17" s="87"/>
      <c r="TU17" s="87"/>
      <c r="TV17" s="87"/>
      <c r="TW17" s="87"/>
      <c r="TX17" s="87"/>
      <c r="TY17" s="87"/>
      <c r="TZ17" s="87"/>
      <c r="UA17" s="87"/>
      <c r="UB17" s="87"/>
      <c r="UC17" s="87"/>
      <c r="UD17" s="87"/>
      <c r="UE17" s="87"/>
      <c r="UF17" s="87"/>
      <c r="UG17" s="87"/>
      <c r="UH17" s="87"/>
      <c r="UI17" s="87"/>
      <c r="UJ17" s="87"/>
      <c r="UK17" s="87"/>
      <c r="UL17" s="87"/>
      <c r="UM17" s="87"/>
      <c r="UN17" s="87"/>
      <c r="UO17" s="87"/>
      <c r="UP17" s="87"/>
      <c r="UQ17" s="87"/>
      <c r="UR17" s="87"/>
      <c r="US17" s="87"/>
      <c r="UT17" s="87"/>
      <c r="UU17" s="87"/>
      <c r="UV17" s="87"/>
      <c r="UW17" s="87"/>
      <c r="UX17" s="87"/>
      <c r="UY17" s="87"/>
      <c r="UZ17" s="87"/>
      <c r="VA17" s="87"/>
      <c r="VB17" s="87"/>
      <c r="VC17" s="87"/>
      <c r="VD17" s="87"/>
      <c r="VE17" s="87"/>
      <c r="VF17" s="87"/>
      <c r="VG17" s="87"/>
      <c r="VH17" s="87"/>
      <c r="VI17" s="87"/>
      <c r="VJ17" s="87"/>
      <c r="VK17" s="87"/>
      <c r="VL17" s="87"/>
      <c r="VM17" s="87"/>
      <c r="VN17" s="87"/>
      <c r="VO17" s="87"/>
      <c r="VP17" s="87"/>
      <c r="VQ17" s="87"/>
      <c r="VR17" s="87"/>
      <c r="VS17" s="87"/>
      <c r="VT17" s="87"/>
      <c r="VU17" s="87"/>
      <c r="VV17" s="87"/>
      <c r="VW17" s="87"/>
      <c r="VX17" s="87"/>
      <c r="VY17" s="87"/>
      <c r="VZ17" s="87"/>
      <c r="WA17" s="87"/>
      <c r="WB17" s="87"/>
      <c r="WC17" s="87"/>
      <c r="WD17" s="87"/>
      <c r="WE17" s="87"/>
      <c r="WF17" s="87"/>
      <c r="WG17" s="87"/>
      <c r="WH17" s="87"/>
      <c r="WI17" s="87"/>
      <c r="WJ17" s="87"/>
      <c r="WK17" s="87"/>
      <c r="WL17" s="87"/>
      <c r="WM17" s="87"/>
      <c r="WN17" s="87"/>
      <c r="WO17" s="87"/>
      <c r="WP17" s="87"/>
      <c r="WQ17" s="87"/>
      <c r="WR17" s="87"/>
      <c r="WS17" s="87"/>
      <c r="WT17" s="87"/>
      <c r="WU17" s="87"/>
      <c r="WV17" s="87"/>
      <c r="WW17" s="87"/>
      <c r="WX17" s="87"/>
      <c r="WY17" s="87"/>
      <c r="WZ17" s="87"/>
      <c r="XA17" s="87"/>
      <c r="XB17" s="87"/>
      <c r="XC17" s="87"/>
      <c r="XD17" s="87"/>
      <c r="XE17" s="87"/>
      <c r="XF17" s="87"/>
      <c r="XG17" s="87"/>
      <c r="XH17" s="87"/>
      <c r="XI17" s="87"/>
      <c r="XJ17" s="87"/>
      <c r="XK17" s="87"/>
      <c r="XL17" s="87"/>
      <c r="XM17" s="87"/>
      <c r="XN17" s="87"/>
      <c r="XO17" s="87"/>
      <c r="XP17" s="87"/>
      <c r="XQ17" s="87"/>
      <c r="XR17" s="87"/>
      <c r="XS17" s="87"/>
      <c r="XT17" s="87"/>
      <c r="XU17" s="87"/>
      <c r="XV17" s="87"/>
      <c r="XW17" s="87"/>
      <c r="XX17" s="87"/>
      <c r="XY17" s="87"/>
      <c r="XZ17" s="87"/>
      <c r="YA17" s="87"/>
      <c r="YB17" s="87"/>
      <c r="YC17" s="87"/>
      <c r="YD17" s="87"/>
      <c r="YE17" s="87"/>
      <c r="YF17" s="87"/>
      <c r="YG17" s="87"/>
      <c r="YH17" s="87"/>
      <c r="YI17" s="87"/>
      <c r="YJ17" s="87"/>
      <c r="YK17" s="87"/>
      <c r="YL17" s="87"/>
      <c r="YM17" s="87"/>
      <c r="YN17" s="87"/>
      <c r="YO17" s="87"/>
      <c r="YP17" s="87"/>
      <c r="YQ17" s="87"/>
      <c r="YR17" s="87"/>
      <c r="YS17" s="87"/>
      <c r="YT17" s="87"/>
      <c r="YU17" s="87"/>
      <c r="YV17" s="87"/>
      <c r="YW17" s="87"/>
      <c r="YX17" s="87"/>
      <c r="YY17" s="87"/>
      <c r="YZ17" s="87"/>
      <c r="ZA17" s="87"/>
      <c r="ZB17" s="87"/>
      <c r="ZC17" s="87"/>
      <c r="ZD17" s="87"/>
      <c r="ZE17" s="87"/>
      <c r="ZF17" s="87"/>
      <c r="ZG17" s="87"/>
      <c r="ZH17" s="87"/>
      <c r="ZI17" s="87"/>
      <c r="ZJ17" s="87"/>
      <c r="ZK17" s="87"/>
      <c r="ZL17" s="87"/>
      <c r="ZM17" s="87"/>
      <c r="ZN17" s="87"/>
      <c r="ZO17" s="87"/>
      <c r="ZP17" s="87"/>
      <c r="ZQ17" s="87"/>
      <c r="ZR17" s="87"/>
      <c r="ZS17" s="87"/>
      <c r="ZT17" s="87"/>
      <c r="ZU17" s="87"/>
      <c r="ZV17" s="87"/>
      <c r="ZW17" s="87"/>
      <c r="ZX17" s="87"/>
      <c r="ZY17" s="87"/>
      <c r="ZZ17" s="87"/>
      <c r="AAA17" s="87"/>
      <c r="AAB17" s="87"/>
      <c r="AAC17" s="87"/>
      <c r="AAD17" s="87"/>
      <c r="AAE17" s="87"/>
      <c r="AAF17" s="87"/>
      <c r="AAG17" s="87"/>
      <c r="AAH17" s="87"/>
      <c r="AAI17" s="87"/>
      <c r="AAJ17" s="87"/>
      <c r="AAK17" s="87"/>
      <c r="AAL17" s="87"/>
      <c r="AAM17" s="87"/>
      <c r="AAN17" s="87"/>
      <c r="AAO17" s="87"/>
      <c r="AAP17" s="87"/>
      <c r="AAQ17" s="87"/>
      <c r="AAR17" s="87"/>
      <c r="AAS17" s="87"/>
      <c r="AAT17" s="87"/>
      <c r="AAU17" s="87"/>
      <c r="AAV17" s="87"/>
      <c r="AAW17" s="87"/>
      <c r="AAX17" s="87"/>
      <c r="AAY17" s="87"/>
      <c r="AAZ17" s="87"/>
      <c r="ABA17" s="87"/>
      <c r="ABB17" s="87"/>
      <c r="ABC17" s="87"/>
      <c r="ABD17" s="87"/>
      <c r="ABE17" s="87"/>
      <c r="ABF17" s="87"/>
      <c r="ABG17" s="87"/>
      <c r="ABH17" s="87"/>
      <c r="ABI17" s="87"/>
      <c r="ABJ17" s="87"/>
      <c r="ABK17" s="87"/>
      <c r="ABL17" s="87"/>
      <c r="ABM17" s="87"/>
      <c r="ABN17" s="87"/>
      <c r="ABO17" s="87"/>
      <c r="ABP17" s="87"/>
      <c r="ABQ17" s="87"/>
      <c r="ABR17" s="87"/>
      <c r="ABS17" s="87"/>
      <c r="ABT17" s="87"/>
      <c r="ABU17" s="87"/>
      <c r="ABV17" s="87"/>
      <c r="ABW17" s="87"/>
      <c r="ABX17" s="87"/>
      <c r="ABY17" s="87"/>
      <c r="ABZ17" s="87"/>
      <c r="ACA17" s="87"/>
      <c r="ACB17" s="87"/>
      <c r="ACC17" s="87"/>
      <c r="ACD17" s="87"/>
      <c r="ACE17" s="87"/>
      <c r="ACF17" s="87"/>
      <c r="ACG17" s="87"/>
      <c r="ACH17" s="87"/>
      <c r="ACI17" s="87"/>
      <c r="ACJ17" s="87"/>
      <c r="ACK17" s="87"/>
      <c r="ACL17" s="87"/>
      <c r="ACM17" s="87"/>
      <c r="ACN17" s="87"/>
      <c r="ACO17" s="87"/>
      <c r="ACP17" s="87"/>
      <c r="ACQ17" s="87"/>
      <c r="ACR17" s="87"/>
      <c r="ACS17" s="87"/>
      <c r="ACT17" s="87"/>
      <c r="ACU17" s="87"/>
      <c r="ACV17" s="87"/>
      <c r="ACW17" s="87"/>
      <c r="ACX17" s="87"/>
      <c r="ACY17" s="87"/>
      <c r="ACZ17" s="87"/>
      <c r="ADA17" s="87"/>
      <c r="ADB17" s="87"/>
      <c r="ADC17" s="87"/>
      <c r="ADD17" s="87"/>
      <c r="ADE17" s="87"/>
      <c r="ADF17" s="87"/>
      <c r="ADG17" s="87"/>
      <c r="ADH17" s="87"/>
      <c r="ADI17" s="87"/>
      <c r="ADJ17" s="87"/>
      <c r="ADK17" s="87"/>
      <c r="ADL17" s="87"/>
      <c r="ADM17" s="87"/>
      <c r="ADN17" s="87"/>
      <c r="ADO17" s="87"/>
      <c r="ADP17" s="87"/>
      <c r="ADQ17" s="87"/>
      <c r="ADR17" s="87"/>
      <c r="ADS17" s="87"/>
      <c r="ADT17" s="87"/>
      <c r="ADU17" s="87"/>
      <c r="ADV17" s="87"/>
      <c r="ADW17" s="87"/>
      <c r="ADX17" s="87"/>
      <c r="ADY17" s="87"/>
      <c r="ADZ17" s="87"/>
      <c r="AEA17" s="87"/>
      <c r="AEB17" s="87"/>
      <c r="AEC17" s="87"/>
      <c r="AED17" s="87"/>
      <c r="AEE17" s="87"/>
      <c r="AEF17" s="87"/>
      <c r="AEG17" s="87"/>
      <c r="AEH17" s="87"/>
      <c r="AEI17" s="87"/>
      <c r="AEJ17" s="87"/>
      <c r="AEK17" s="87"/>
      <c r="AEL17" s="87"/>
      <c r="AEM17" s="87"/>
      <c r="AEN17" s="87"/>
      <c r="AEO17" s="87"/>
      <c r="AEP17" s="87"/>
      <c r="AEQ17" s="87"/>
      <c r="AER17" s="87"/>
      <c r="AES17" s="87"/>
      <c r="AET17" s="87"/>
      <c r="AEU17" s="87"/>
      <c r="AEV17" s="87"/>
      <c r="AEW17" s="87"/>
      <c r="AEX17" s="87"/>
      <c r="AEY17" s="87"/>
      <c r="AEZ17" s="87"/>
      <c r="AFA17" s="87"/>
      <c r="AFB17" s="87"/>
      <c r="AFC17" s="87"/>
      <c r="AFD17" s="87"/>
      <c r="AFE17" s="87"/>
      <c r="AFF17" s="87"/>
      <c r="AFG17" s="87"/>
      <c r="AFH17" s="87"/>
      <c r="AFI17" s="87"/>
      <c r="AFJ17" s="87"/>
      <c r="AFK17" s="87"/>
      <c r="AFL17" s="87"/>
      <c r="AFM17" s="87"/>
      <c r="AFN17" s="87"/>
      <c r="AFO17" s="87"/>
      <c r="AFP17" s="87"/>
      <c r="AFQ17" s="87"/>
      <c r="AFR17" s="87"/>
      <c r="AFS17" s="87"/>
      <c r="AFT17" s="87"/>
      <c r="AFU17" s="87"/>
      <c r="AFV17" s="87"/>
      <c r="AFW17" s="87"/>
      <c r="AFX17" s="87"/>
      <c r="AFY17" s="87"/>
      <c r="AFZ17" s="87"/>
      <c r="AGA17" s="87"/>
      <c r="AGB17" s="87"/>
      <c r="AGC17" s="87"/>
      <c r="AGD17" s="87"/>
      <c r="AGE17" s="87"/>
      <c r="AGF17" s="87"/>
      <c r="AGG17" s="87"/>
      <c r="AGH17" s="87"/>
      <c r="AGI17" s="87"/>
      <c r="AGJ17" s="87"/>
      <c r="AGK17" s="87"/>
      <c r="AGL17" s="87"/>
      <c r="AGM17" s="87"/>
      <c r="AGN17" s="87"/>
      <c r="AGO17" s="87"/>
      <c r="AGP17" s="87"/>
      <c r="AGQ17" s="87"/>
      <c r="AGR17" s="87"/>
      <c r="AGS17" s="87"/>
      <c r="AGT17" s="87"/>
      <c r="AGU17" s="87"/>
      <c r="AGV17" s="87"/>
      <c r="AGW17" s="87"/>
      <c r="AGX17" s="87"/>
      <c r="AGY17" s="87"/>
      <c r="AGZ17" s="87"/>
      <c r="AHA17" s="87"/>
      <c r="AHB17" s="87"/>
      <c r="AHC17" s="87"/>
      <c r="AHD17" s="87"/>
      <c r="AHE17" s="87"/>
      <c r="AHF17" s="87"/>
      <c r="AHG17" s="87"/>
      <c r="AHH17" s="87"/>
      <c r="AHI17" s="87"/>
      <c r="AHJ17" s="87"/>
      <c r="AHK17" s="87"/>
      <c r="AHL17" s="87"/>
      <c r="AHM17" s="87"/>
      <c r="AHN17" s="87"/>
      <c r="AHO17" s="87"/>
      <c r="AHP17" s="87"/>
      <c r="AHQ17" s="87"/>
      <c r="AHR17" s="87"/>
      <c r="AHS17" s="87"/>
      <c r="AHT17" s="87"/>
      <c r="AHU17" s="87"/>
      <c r="AHV17" s="87"/>
      <c r="AHW17" s="87"/>
      <c r="AHX17" s="87"/>
      <c r="AHY17" s="87"/>
      <c r="AHZ17" s="87"/>
      <c r="AIA17" s="87"/>
      <c r="AIB17" s="87"/>
      <c r="AIC17" s="87"/>
      <c r="AID17" s="87"/>
      <c r="AIE17" s="87"/>
      <c r="AIF17" s="87"/>
      <c r="AIG17" s="87"/>
      <c r="AIH17" s="87"/>
      <c r="AII17" s="87"/>
      <c r="AIJ17" s="87"/>
      <c r="AIK17" s="87"/>
      <c r="AIL17" s="87"/>
      <c r="AIM17" s="87"/>
      <c r="AIN17" s="87"/>
      <c r="AIO17" s="87"/>
      <c r="AIP17" s="87"/>
      <c r="AIQ17" s="87"/>
      <c r="AIR17" s="87"/>
      <c r="AIS17" s="87"/>
      <c r="AIT17" s="87"/>
      <c r="AIU17" s="87"/>
      <c r="AIV17" s="87"/>
      <c r="AIW17" s="87"/>
      <c r="AIX17" s="87"/>
      <c r="AIY17" s="87"/>
      <c r="AIZ17" s="87"/>
      <c r="AJA17" s="87"/>
      <c r="AJB17" s="87"/>
      <c r="AJC17" s="87"/>
      <c r="AJD17" s="87"/>
      <c r="AJE17" s="87"/>
      <c r="AJF17" s="87"/>
      <c r="AJG17" s="87"/>
      <c r="AJH17" s="87"/>
      <c r="AJI17" s="87"/>
      <c r="AJJ17" s="87"/>
      <c r="AJK17" s="87"/>
      <c r="AJL17" s="87"/>
      <c r="AJM17" s="87"/>
      <c r="AJN17" s="87"/>
      <c r="AJO17" s="87"/>
      <c r="AJP17" s="87"/>
      <c r="AJQ17" s="87"/>
      <c r="AJR17" s="87"/>
      <c r="AJS17" s="87"/>
      <c r="AJT17" s="87"/>
      <c r="AJU17" s="87"/>
      <c r="AJV17" s="87"/>
      <c r="AJW17" s="87"/>
      <c r="AJX17" s="87"/>
      <c r="AJY17" s="87"/>
      <c r="AJZ17" s="87"/>
      <c r="AKA17" s="87"/>
      <c r="AKB17" s="87"/>
      <c r="AKC17" s="87"/>
      <c r="AKD17" s="87"/>
      <c r="AKE17" s="87"/>
      <c r="AKF17" s="87"/>
      <c r="AKG17" s="87"/>
      <c r="AKH17" s="87"/>
      <c r="AKI17" s="87"/>
      <c r="AKJ17" s="87"/>
      <c r="AKK17" s="87"/>
      <c r="AKL17" s="87"/>
      <c r="AKM17" s="87"/>
      <c r="AKN17" s="87"/>
      <c r="AKO17" s="87"/>
      <c r="AKP17" s="87"/>
      <c r="AKQ17" s="87"/>
      <c r="AKR17" s="87"/>
      <c r="AKS17" s="87"/>
      <c r="AKT17" s="87"/>
      <c r="AKU17" s="87"/>
      <c r="AKV17" s="87"/>
      <c r="AKW17" s="87"/>
      <c r="AKX17" s="87"/>
      <c r="AKY17" s="87"/>
      <c r="AKZ17" s="87"/>
      <c r="ALA17" s="87"/>
      <c r="ALB17" s="87"/>
      <c r="ALC17" s="87"/>
      <c r="ALD17" s="87"/>
      <c r="ALE17" s="87"/>
      <c r="ALF17" s="87"/>
      <c r="ALG17" s="87"/>
      <c r="ALH17" s="87"/>
      <c r="ALI17" s="87"/>
      <c r="ALJ17" s="87"/>
      <c r="ALK17" s="87"/>
      <c r="ALL17" s="87"/>
      <c r="ALM17" s="87"/>
      <c r="ALN17" s="87"/>
      <c r="ALO17" s="87"/>
      <c r="ALP17" s="87"/>
      <c r="ALQ17" s="87"/>
      <c r="ALR17" s="87"/>
      <c r="ALS17" s="87"/>
      <c r="ALT17" s="87"/>
      <c r="ALU17" s="87"/>
      <c r="ALV17" s="87"/>
      <c r="ALW17" s="87"/>
      <c r="ALX17" s="87"/>
      <c r="ALY17" s="87"/>
      <c r="ALZ17" s="87"/>
      <c r="AMA17" s="87"/>
      <c r="AMB17" s="87"/>
      <c r="AMC17" s="87"/>
      <c r="AMD17" s="87"/>
      <c r="AME17" s="87"/>
      <c r="AMF17" s="87"/>
      <c r="AMG17" s="87"/>
      <c r="AMH17" s="87"/>
      <c r="AMI17" s="87"/>
    </row>
    <row r="18" spans="1:1024" x14ac:dyDescent="0.3">
      <c r="A18" s="15">
        <v>1</v>
      </c>
      <c r="B18" s="16">
        <v>2</v>
      </c>
      <c r="C18" s="11">
        <v>3</v>
      </c>
      <c r="D18" s="11">
        <v>4</v>
      </c>
      <c r="E18" s="11">
        <v>5</v>
      </c>
      <c r="F18" s="175">
        <v>6</v>
      </c>
    </row>
    <row r="19" spans="1:1024" s="30" customFormat="1" ht="60" customHeight="1" x14ac:dyDescent="0.3">
      <c r="A19" s="32" t="s">
        <v>124</v>
      </c>
      <c r="B19" s="71" t="s">
        <v>158</v>
      </c>
      <c r="C19" s="176">
        <v>100.27</v>
      </c>
      <c r="D19" s="176">
        <v>171.57</v>
      </c>
      <c r="E19" s="176">
        <v>241.72</v>
      </c>
      <c r="F19" s="177">
        <v>128.13999999999999</v>
      </c>
      <c r="AMJ19" s="4"/>
    </row>
    <row r="20" spans="1:1024" ht="42" customHeight="1" x14ac:dyDescent="0.3">
      <c r="A20" s="32" t="s">
        <v>125</v>
      </c>
      <c r="B20" s="71" t="s">
        <v>126</v>
      </c>
      <c r="C20" s="176">
        <v>7.86</v>
      </c>
      <c r="D20" s="176">
        <v>11.38</v>
      </c>
      <c r="E20" s="176">
        <v>8.69</v>
      </c>
      <c r="F20" s="177">
        <v>16.25</v>
      </c>
    </row>
    <row r="21" spans="1:1024" ht="42" customHeight="1" x14ac:dyDescent="0.3">
      <c r="A21" s="32" t="s">
        <v>127</v>
      </c>
      <c r="B21" s="71" t="s">
        <v>128</v>
      </c>
      <c r="C21" s="176">
        <v>0</v>
      </c>
      <c r="D21" s="176">
        <v>0</v>
      </c>
      <c r="E21" s="176">
        <v>0</v>
      </c>
      <c r="F21" s="177">
        <v>0</v>
      </c>
    </row>
    <row r="22" spans="1:1024" ht="60" customHeight="1" x14ac:dyDescent="0.3">
      <c r="A22" s="32" t="s">
        <v>129</v>
      </c>
      <c r="B22" s="71" t="s">
        <v>130</v>
      </c>
      <c r="C22" s="176">
        <v>0</v>
      </c>
      <c r="D22" s="176">
        <v>0</v>
      </c>
      <c r="E22" s="176">
        <v>0</v>
      </c>
      <c r="F22" s="177">
        <v>0</v>
      </c>
    </row>
    <row r="23" spans="1:1024" s="30" customFormat="1" ht="42" customHeight="1" x14ac:dyDescent="0.3">
      <c r="A23" s="31" t="s">
        <v>131</v>
      </c>
      <c r="B23" s="21" t="s">
        <v>66</v>
      </c>
      <c r="C23" s="69">
        <f>SUM(C24:C25)</f>
        <v>0</v>
      </c>
      <c r="D23" s="69">
        <f>SUM(D24:D25)</f>
        <v>0</v>
      </c>
      <c r="E23" s="69">
        <f>SUM(E24:E25)</f>
        <v>0</v>
      </c>
      <c r="F23" s="70">
        <f>SUM(F24:F25)</f>
        <v>0</v>
      </c>
      <c r="AMJ23" s="4"/>
    </row>
    <row r="24" spans="1:1024" ht="42" customHeight="1" x14ac:dyDescent="0.3">
      <c r="A24" s="32" t="s">
        <v>132</v>
      </c>
      <c r="B24" s="71" t="s">
        <v>133</v>
      </c>
      <c r="C24" s="176">
        <v>0</v>
      </c>
      <c r="D24" s="176">
        <v>0</v>
      </c>
      <c r="E24" s="176">
        <v>0</v>
      </c>
      <c r="F24" s="177">
        <v>0</v>
      </c>
    </row>
    <row r="25" spans="1:1024" ht="42" customHeight="1" x14ac:dyDescent="0.3">
      <c r="A25" s="32" t="s">
        <v>134</v>
      </c>
      <c r="B25" s="71" t="s">
        <v>68</v>
      </c>
      <c r="C25" s="176">
        <v>0</v>
      </c>
      <c r="D25" s="176">
        <v>0</v>
      </c>
      <c r="E25" s="176">
        <v>0</v>
      </c>
      <c r="F25" s="177">
        <v>0</v>
      </c>
    </row>
    <row r="26" spans="1:1024" s="81" customFormat="1" ht="42" customHeight="1" x14ac:dyDescent="0.3">
      <c r="A26" s="178" t="s">
        <v>135</v>
      </c>
      <c r="B26" s="179" t="s">
        <v>136</v>
      </c>
      <c r="C26" s="180">
        <f>SUM(C19:C23)</f>
        <v>108.13</v>
      </c>
      <c r="D26" s="180">
        <f>SUM(D19:D23)</f>
        <v>182.95</v>
      </c>
      <c r="E26" s="180">
        <f>ROUND(SUM(E19:E23),2)</f>
        <v>250.41</v>
      </c>
      <c r="F26" s="181">
        <f>SUM(F19:F23)</f>
        <v>144.38999999999999</v>
      </c>
      <c r="AMJ26" s="4"/>
    </row>
    <row r="27" spans="1:1024" ht="42" customHeight="1" x14ac:dyDescent="0.3">
      <c r="A27" s="182" t="s">
        <v>89</v>
      </c>
      <c r="B27" s="183" t="s">
        <v>137</v>
      </c>
      <c r="C27" s="184">
        <f>ROUND(C26*1.2,2)</f>
        <v>129.76</v>
      </c>
      <c r="D27" s="184">
        <f>ROUND(D26*1.2,2)</f>
        <v>219.54</v>
      </c>
      <c r="E27" s="184">
        <f>ROUND(E26*1.2,2)</f>
        <v>300.49</v>
      </c>
      <c r="F27" s="185">
        <f>ROUND(F26*1.2,2)</f>
        <v>173.27</v>
      </c>
    </row>
    <row r="28" spans="1:1024" ht="40.700000000000003" customHeight="1" x14ac:dyDescent="0.3">
      <c r="A28" s="53"/>
      <c r="B28" s="116"/>
      <c r="C28" s="116"/>
      <c r="D28" s="116"/>
      <c r="E28" s="116"/>
      <c r="F28" s="62"/>
    </row>
    <row r="29" spans="1:1024" x14ac:dyDescent="0.3">
      <c r="A29" s="211"/>
      <c r="B29" s="211"/>
      <c r="C29" s="57"/>
      <c r="D29" s="57"/>
    </row>
    <row r="30" spans="1:1024" s="163" customFormat="1" ht="62.25" customHeight="1" x14ac:dyDescent="0.3">
      <c r="A30" s="217" t="s">
        <v>78</v>
      </c>
      <c r="B30" s="217"/>
      <c r="C30" s="121"/>
      <c r="D30" s="121"/>
      <c r="E30" s="234" t="s">
        <v>79</v>
      </c>
      <c r="F30" s="234"/>
      <c r="AMJ30" s="4"/>
    </row>
  </sheetData>
  <mergeCells count="14">
    <mergeCell ref="A29:B29"/>
    <mergeCell ref="A30:B30"/>
    <mergeCell ref="E30:F30"/>
    <mergeCell ref="E2:F2"/>
    <mergeCell ref="E3:F3"/>
    <mergeCell ref="E4:F4"/>
    <mergeCell ref="E7:F7"/>
    <mergeCell ref="A12:F12"/>
    <mergeCell ref="A13:F13"/>
    <mergeCell ref="A14:F14"/>
    <mergeCell ref="A16:A17"/>
    <mergeCell ref="B16:B17"/>
    <mergeCell ref="E5:G5"/>
    <mergeCell ref="E6:F6"/>
  </mergeCells>
  <printOptions horizontalCentered="1"/>
  <pageMargins left="1.1811023622047245" right="0.39370078740157483" top="0.78740157480314965" bottom="0.78740157480314965" header="0.19685039370078741" footer="0.19685039370078741"/>
  <pageSetup paperSize="9" scale="4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12</vt:i4>
      </vt:variant>
    </vt:vector>
  </HeadingPairs>
  <TitlesOfParts>
    <vt:vector size="21" baseType="lpstr">
      <vt:lpstr>Додаток 1</vt:lpstr>
      <vt:lpstr>Додаток 2</vt:lpstr>
      <vt:lpstr>Додаток 3 (без ІТП)</vt:lpstr>
      <vt:lpstr>Додаток 4 (по ІТП) </vt:lpstr>
      <vt:lpstr>Додаток 5 (без ІТП)</vt:lpstr>
      <vt:lpstr>Додаток 6 (з ІТП)</vt:lpstr>
      <vt:lpstr>Додаток 7 (без ІТП)</vt:lpstr>
      <vt:lpstr>Додаток 8 (з ІТП)</vt:lpstr>
      <vt:lpstr>Дод. 9 (гар.вода без ІТП)</vt:lpstr>
      <vt:lpstr>'Дод. 9 (гар.вода без ІТП)'!Заголовки_для_друку</vt:lpstr>
      <vt:lpstr>'Додаток 1'!Заголовки_для_друку</vt:lpstr>
      <vt:lpstr>'Додаток 2'!Заголовки_для_друку</vt:lpstr>
      <vt:lpstr>'Дод. 9 (гар.вода без ІТП)'!Область_друку</vt:lpstr>
      <vt:lpstr>'Додаток 1'!Область_друку</vt:lpstr>
      <vt:lpstr>'Додаток 2'!Область_друку</vt:lpstr>
      <vt:lpstr>'Додаток 3 (без ІТП)'!Область_друку</vt:lpstr>
      <vt:lpstr>'Додаток 4 (по ІТП) '!Область_друку</vt:lpstr>
      <vt:lpstr>'Додаток 5 (без ІТП)'!Область_друку</vt:lpstr>
      <vt:lpstr>'Додаток 6 (з ІТП)'!Область_друку</vt:lpstr>
      <vt:lpstr>'Додаток 7 (без ІТП)'!Область_друку</vt:lpstr>
      <vt:lpstr>'Додаток 8 (з ІТП)'!Область_друку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PEO_4</dc:creator>
  <dc:description/>
  <cp:lastModifiedBy>User</cp:lastModifiedBy>
  <cp:revision>4</cp:revision>
  <cp:lastPrinted>2021-12-07T06:56:04Z</cp:lastPrinted>
  <dcterms:created xsi:type="dcterms:W3CDTF">2020-04-02T06:04:44Z</dcterms:created>
  <dcterms:modified xsi:type="dcterms:W3CDTF">2021-12-07T14:42:19Z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