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01.01.2020'!$A$1:$M$79</definedName>
  </definedNames>
  <calcPr fullCalcOnLoad="1"/>
</workbook>
</file>

<file path=xl/sharedStrings.xml><?xml version="1.0" encoding="utf-8"?>
<sst xmlns="http://schemas.openxmlformats.org/spreadsheetml/2006/main" count="137" uniqueCount="80">
  <si>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</si>
  <si>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</si>
  <si>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</si>
  <si>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</si>
  <si>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</si>
  <si>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</si>
  <si>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</si>
  <si>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</si>
  <si>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</si>
  <si>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</si>
  <si>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</si>
  <si>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</si>
  <si>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</si>
  <si>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</si>
  <si>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</si>
  <si>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</si>
  <si>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</si>
  <si>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</si>
  <si>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</si>
  <si>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</si>
  <si>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</si>
  <si>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</si>
  <si>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</si>
  <si>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</si>
  <si>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</si>
  <si>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</si>
  <si>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</si>
  <si>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</si>
  <si>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</si>
  <si>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</si>
  <si>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</si>
  <si>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</si>
  <si>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</si>
  <si>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</si>
  <si>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</si>
  <si>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</si>
  <si>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</si>
  <si>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</si>
  <si>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</si>
  <si>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</si>
  <si>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</si>
  <si>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Департамент капітального будівництва облдержадміністрації </t>
  </si>
  <si>
    <t>Програма економічного і соціального розвитку Донецької області на 2020 рік (із змінами)</t>
  </si>
  <si>
    <t>Розпорядження голови ОДА від 05 грудня 2019 року № 1354/5-19 (із змінами)</t>
  </si>
  <si>
    <t>одиниць</t>
  </si>
  <si>
    <t>Розрахунок</t>
  </si>
  <si>
    <t>Дарія СЕМЕНЕНКО</t>
  </si>
  <si>
    <t>%</t>
  </si>
  <si>
    <t>Рівень готовності об`єкту будівництва</t>
  </si>
  <si>
    <t xml:space="preserve">Обсяг видатків на здійснення реконструкції </t>
  </si>
  <si>
    <t xml:space="preserve">Середні витрати на 1 об’єкт реконструкції </t>
  </si>
  <si>
    <t xml:space="preserve">Рівень готовності об`єктів реконструкції </t>
  </si>
  <si>
    <t>В.о. директора департаменту</t>
  </si>
  <si>
    <r>
      <t xml:space="preserve">Аналіз стану виконання результативних показників: </t>
    </r>
    <r>
      <rPr>
        <i/>
        <sz val="11"/>
        <color indexed="8"/>
        <rFont val="Times New Roman"/>
        <family val="1"/>
      </rPr>
      <t>різниця між затвердженим і досягнутим результативним показником ефективності пояснюється змінами показника затрат:  обсяг видатків на  об’єкти реконструкції та будіництва змінився, що призвело до зміни середньої вартості будівництва 1 об’єкту та рівня готовності об’єкту. Показник продукту - кількість будівель, на яких планується проведення реконструкції та будівництва - не змінився.</t>
    </r>
  </si>
  <si>
    <t>0443</t>
  </si>
  <si>
    <t>погашення кредиторської заборгованості, яка утворилася наприкінці 2019 року</t>
  </si>
  <si>
    <t>Обсяг видатків на здійснення будівництва</t>
  </si>
  <si>
    <t>Обсяг видатків на здійснення капітального ремонту</t>
  </si>
  <si>
    <t>Програма економічного і соціального розвитку Донецької області на 2020 рік  (із змінами)</t>
  </si>
  <si>
    <t>Середні витрати на 1 об’єкт будівництва</t>
  </si>
  <si>
    <t>Середні витрати на 1 об’єкт капітального ремонту</t>
  </si>
  <si>
    <t>Рівень готовності об`єктів капітального ремонту</t>
  </si>
  <si>
    <t xml:space="preserve">Будівництво освітніх установ та закладів   </t>
  </si>
  <si>
    <t>Забезпечення реалізації  заходів щодо ефективного розвитку загальноосвітніх установ та закладів, створення сприятливих умов для навчального процесу</t>
  </si>
  <si>
    <t xml:space="preserve">Здійснення капітального ремонту, будівництва та реконструкції освітніх установ та закладів   </t>
  </si>
  <si>
    <t>«Дитячий оздоровчий комплекс «Смарагдове містечко», будівництво загальноосвітньої школи на 440 місць, м.Святогірськ</t>
  </si>
  <si>
    <t>Забезпечення реконструкції закладів освіти, у тому числі</t>
  </si>
  <si>
    <t>Проведення капітального ремонту у загальноосвітніх навчальних закладах, у тому числі</t>
  </si>
  <si>
    <t>Кількість об’єктів, по яким планується проведення капітального ремонту</t>
  </si>
  <si>
    <r>
      <t>про виконання паспорта бюджетної програми місцевого бюджету на</t>
    </r>
    <r>
      <rPr>
        <b/>
        <u val="single"/>
        <sz val="11"/>
        <color indexed="8"/>
        <rFont val="Times New Roman"/>
        <family val="1"/>
      </rPr>
      <t xml:space="preserve"> 01.01.2021  </t>
    </r>
    <r>
      <rPr>
        <b/>
        <sz val="11"/>
        <color indexed="8"/>
        <rFont val="Times New Roman"/>
        <family val="1"/>
      </rPr>
      <t>рік</t>
    </r>
  </si>
  <si>
    <r>
      <t xml:space="preserve">5.Мета бюджетної програми </t>
    </r>
    <r>
      <rPr>
        <i/>
        <sz val="11"/>
        <color indexed="8"/>
        <rFont val="Times New Roman"/>
        <family val="1"/>
      </rPr>
      <t>Забезпечення належного рівня доступу населення до отримання послуг, що надаються освітніми установами та закладами</t>
    </r>
  </si>
  <si>
    <r>
  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</t>
    </r>
    <r>
      <rPr>
        <i/>
        <sz val="11"/>
        <color indexed="8"/>
        <rFont val="Times New Roman"/>
        <family val="1"/>
      </rPr>
      <t xml:space="preserve"> по об'єкту </t>
    </r>
    <r>
      <rPr>
        <b/>
        <i/>
        <sz val="11"/>
        <color indexed="8"/>
        <rFont val="Times New Roman"/>
        <family val="1"/>
      </rPr>
      <t>будівництва</t>
    </r>
    <r>
      <rPr>
        <i/>
        <sz val="11"/>
        <color indexed="8"/>
        <rFont val="Times New Roman"/>
        <family val="1"/>
      </rPr>
      <t xml:space="preserve"> розбіжності виникли у зв’язку з тим, що рахується кредиторська заборгованість у розмірі 140 000,00 грн., решта - кошти на оплату сертифікату; по об'єктам </t>
    </r>
    <r>
      <rPr>
        <b/>
        <i/>
        <sz val="11"/>
        <color indexed="8"/>
        <rFont val="Times New Roman"/>
        <family val="1"/>
      </rPr>
      <t>реконструкції</t>
    </r>
    <r>
      <rPr>
        <i/>
        <sz val="11"/>
        <color indexed="8"/>
        <rFont val="Times New Roman"/>
        <family val="1"/>
      </rPr>
      <t xml:space="preserve"> - по частині об'єктів - проєкти потребують коригування або проєкти знаходяться на коригуванні, по частині - економія коштів та кредиторська заборгованость на загальну суму 100 738,89 грн.; по частині об'єктів - з причин заборони авансування постановою КМУ від 02.12.2020 № 1198; по об'єктам </t>
    </r>
    <r>
      <rPr>
        <b/>
        <i/>
        <sz val="11"/>
        <color indexed="8"/>
        <rFont val="Times New Roman"/>
        <family val="1"/>
      </rPr>
      <t>капітального ремонту</t>
    </r>
    <r>
      <rPr>
        <i/>
        <sz val="11"/>
        <color indexed="8"/>
        <rFont val="Times New Roman"/>
        <family val="1"/>
      </rPr>
      <t xml:space="preserve"> - по двум проєктам втретє повернуто ПКД із зауваженнями,  по частині проєктів - тендерні процедури відбулися наприкінці бюджетного року, по частині об'єктів - проєкти потребують коригування, по частині - економія коштів та кредиторська заборгованость на загальну суму 2 053 967,46 грн.; за одним об'єктом -  проєкт відкориговано у середені грудня, брак часу на проведення процедури закупівлі робіт  </t>
    </r>
  </si>
  <si>
    <t>Заступник начальника планово-фінансового управління - начальник відділу капітальних вкладень</t>
  </si>
  <si>
    <t>Оксана ЗВЯГІНЦЕВА</t>
  </si>
  <si>
    <t>Кількість об’єктів, по яким планується проведення  будівництва</t>
  </si>
  <si>
    <t>Кількість об’єктів, по яким планується проведення реконструкції</t>
  </si>
  <si>
    <t xml:space="preserve">Пояснення щодо причин розбіжностей між фактичними та затвердженими результативними показниками:по об'єкту будівництва розбіжності виникли у зв’язку з тим, що рахується кредиторська заборгованість у розмірі 140 000,00 грн., решта - кошти на оплату сертифікату; по об'єктам реконструкції - по частині об'єктів - проєкти потребують коригування або проєкти знаходяться на коригуванні, по частині - економія коштів та кредиторська заборгованость на загальну суму 100 738,89 грн.; по частині об'єктів - з причин заборони авансування постановою КМУ від 02.12.2020 № 1198; по об'єктам капітального ремонту - по двум проєктам втретє повернуто ПКД із зауваженнями,  по частині проєктів - тендерні процедури відбулися наприкінці бюджетного року, по частині об'єктів - проєкти потребують коригування, по частині - економія коштів та кредиторська заборгованость на загальну суму 2 053 967,46 грн.; за одним об'єктом -  проєкт відкориговано у середені грудня, брак часу на проведення процедури закупівлі робіт </t>
  </si>
  <si>
    <t>Пояснення щодо причин розбіжностей між фактичними та затвердженими результативними показниками:  по об'єктам реконструкції - проєкти потребують коригування або проєкти знаходяться на коригуванні, по частині - економія коштів та кредиторська заборгованость; по частині об'єктів - з причин заборони авансування постановою КМУ від 02.12.2020 № 1198; по об'єктам капітального ремонту - по двум проєктам втретє повернуто ПКД із зауваженнями,  по частині проєктів - тендерні процедури відбулися наприкінці бюджетного року, по частині об'єктів - проєкти потребують коригування, по частині - економія коштів та кредиторська заборгованость; за одним об'єктом -  проєкт відкориговано у середені грудня, брак часу на проведення процедури закупівлі робіт</t>
  </si>
  <si>
    <t>Пояснення щодо причин розбіжностей між фактичними та затвердженими результативними показниками: у зв'язку зі змінами показника затрат:  обсяг видатків на  об’єкти реконструкції та будіництва змінився, що призвело до зміни середньої вартості будівництва 1 об’єкту</t>
  </si>
  <si>
    <t>Пояснення щодо причин розбіжностей між фактичними та затвердженими результативними показниками: обсяг видатків на  об’єкти реконструкції та будіництва змінився, що призвело до зміни рівня готовності об’єктів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</si>
</sst>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"/>
    <numFmt numFmtId="178" formatCode="0.0000"/>
    <numFmt numFmtId="179" formatCode="0.000"/>
    <numFmt numFmtId="180" formatCode="0.0"/>
    <numFmt numFmtId="181" formatCode="#,##0.00_р_."/>
    <numFmt numFmtId="182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11"/>
      <color theme="1"/>
      <name val="Calibri"/>
      <family val="2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vertical="center"/>
    </xf>
    <xf numFmtId="0" fontId="50" fillId="0" borderId="0" xfId="0" applyFont="1" applyAlignment="1">
      <alignment vertical="top"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2" fillId="0" borderId="11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center" wrapText="1"/>
    </xf>
    <xf numFmtId="180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wrapText="1"/>
    </xf>
    <xf numFmtId="181" fontId="51" fillId="0" borderId="11" xfId="0" applyNumberFormat="1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3" fillId="0" borderId="10" xfId="0" applyFont="1" applyFill="1" applyBorder="1" applyAlignment="1">
      <alignment horizontal="center"/>
    </xf>
    <xf numFmtId="0" fontId="47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8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="110" zoomScaleSheetLayoutView="110" workbookViewId="0" topLeftCell="A58">
      <selection activeCell="A67" sqref="A67:M67"/>
    </sheetView>
  </sheetViews>
  <sheetFormatPr defaultColWidth="9.140625" defaultRowHeight="15"/>
  <cols>
    <col min="1" max="1" width="3.7109375" style="4" customWidth="1"/>
    <col min="2" max="2" width="21.28125" style="4" customWidth="1"/>
    <col min="3" max="3" width="9.28125" style="4" customWidth="1"/>
    <col min="4" max="4" width="27.8515625" style="4" customWidth="1"/>
    <col min="5" max="5" width="6.7109375" style="4" customWidth="1"/>
    <col min="6" max="6" width="13.8515625" style="4" customWidth="1"/>
    <col min="7" max="7" width="14.7109375" style="4" customWidth="1"/>
    <col min="8" max="8" width="6.57421875" style="4" customWidth="1"/>
    <col min="9" max="9" width="15.00390625" style="4" customWidth="1"/>
    <col min="10" max="10" width="15.140625" style="4" customWidth="1"/>
    <col min="11" max="11" width="5.28125" style="4" customWidth="1"/>
    <col min="12" max="12" width="16.140625" style="4" customWidth="1"/>
    <col min="13" max="13" width="15.00390625" style="4" customWidth="1"/>
    <col min="14" max="14" width="11.28125" style="4" bestFit="1" customWidth="1"/>
    <col min="15" max="16384" width="9.140625" style="4" customWidth="1"/>
  </cols>
  <sheetData>
    <row r="1" spans="10:13" ht="15.75" customHeight="1">
      <c r="J1" s="79" t="s">
        <v>40</v>
      </c>
      <c r="K1" s="79"/>
      <c r="L1" s="79"/>
      <c r="M1" s="79"/>
    </row>
    <row r="2" spans="10:13" ht="15.75">
      <c r="J2" s="79"/>
      <c r="K2" s="79"/>
      <c r="L2" s="79"/>
      <c r="M2" s="79"/>
    </row>
    <row r="3" spans="10:13" ht="4.5" customHeight="1">
      <c r="J3" s="79"/>
      <c r="K3" s="79"/>
      <c r="L3" s="79"/>
      <c r="M3" s="79"/>
    </row>
    <row r="4" spans="10:13" ht="3" customHeight="1">
      <c r="J4" s="79"/>
      <c r="K4" s="79"/>
      <c r="L4" s="79"/>
      <c r="M4" s="79"/>
    </row>
    <row r="5" spans="1:13" s="7" customFormat="1" ht="15">
      <c r="A5" s="81" t="s">
        <v>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s="7" customFormat="1" ht="15">
      <c r="A6" s="81" t="s">
        <v>69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7" customFormat="1" ht="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7" customFormat="1" ht="15">
      <c r="A8" s="80" t="s">
        <v>0</v>
      </c>
      <c r="B8" s="8">
        <v>1500000</v>
      </c>
      <c r="C8" s="9"/>
      <c r="E8" s="76" t="s">
        <v>41</v>
      </c>
      <c r="F8" s="76"/>
      <c r="G8" s="76"/>
      <c r="H8" s="76"/>
      <c r="I8" s="76"/>
      <c r="J8" s="76"/>
      <c r="K8" s="76"/>
      <c r="L8" s="76"/>
      <c r="M8" s="76"/>
    </row>
    <row r="9" spans="1:13" s="7" customFormat="1" ht="15" customHeight="1">
      <c r="A9" s="80"/>
      <c r="B9" s="10" t="s">
        <v>25</v>
      </c>
      <c r="C9" s="9"/>
      <c r="E9" s="77" t="s">
        <v>15</v>
      </c>
      <c r="F9" s="77"/>
      <c r="G9" s="77"/>
      <c r="H9" s="77"/>
      <c r="I9" s="77"/>
      <c r="J9" s="77"/>
      <c r="K9" s="77"/>
      <c r="L9" s="77"/>
      <c r="M9" s="77"/>
    </row>
    <row r="10" spans="1:13" s="7" customFormat="1" ht="15">
      <c r="A10" s="80" t="s">
        <v>1</v>
      </c>
      <c r="B10" s="8">
        <v>1510000</v>
      </c>
      <c r="C10" s="9"/>
      <c r="E10" s="76" t="s">
        <v>41</v>
      </c>
      <c r="F10" s="76"/>
      <c r="G10" s="76"/>
      <c r="H10" s="76"/>
      <c r="I10" s="76"/>
      <c r="J10" s="76"/>
      <c r="K10" s="76"/>
      <c r="L10" s="76"/>
      <c r="M10" s="76"/>
    </row>
    <row r="11" spans="1:13" s="7" customFormat="1" ht="15" customHeight="1">
      <c r="A11" s="80"/>
      <c r="B11" s="10" t="s">
        <v>25</v>
      </c>
      <c r="C11" s="9"/>
      <c r="E11" s="67" t="s">
        <v>14</v>
      </c>
      <c r="F11" s="67"/>
      <c r="G11" s="67"/>
      <c r="H11" s="67"/>
      <c r="I11" s="67"/>
      <c r="J11" s="67"/>
      <c r="K11" s="67"/>
      <c r="L11" s="67"/>
      <c r="M11" s="67"/>
    </row>
    <row r="12" spans="1:13" s="7" customFormat="1" ht="34.5" customHeight="1">
      <c r="A12" s="80" t="s">
        <v>2</v>
      </c>
      <c r="B12" s="82">
        <v>1517321</v>
      </c>
      <c r="C12" s="37" t="s">
        <v>54</v>
      </c>
      <c r="E12" s="76" t="s">
        <v>62</v>
      </c>
      <c r="F12" s="76"/>
      <c r="G12" s="76"/>
      <c r="H12" s="76"/>
      <c r="I12" s="76"/>
      <c r="J12" s="76"/>
      <c r="K12" s="76"/>
      <c r="L12" s="76"/>
      <c r="M12" s="76"/>
    </row>
    <row r="13" spans="1:13" s="7" customFormat="1" ht="15" customHeight="1">
      <c r="A13" s="80"/>
      <c r="B13" s="10" t="s">
        <v>25</v>
      </c>
      <c r="C13" s="11" t="s">
        <v>3</v>
      </c>
      <c r="E13" s="77" t="s">
        <v>16</v>
      </c>
      <c r="F13" s="77"/>
      <c r="G13" s="77"/>
      <c r="H13" s="77"/>
      <c r="I13" s="77"/>
      <c r="J13" s="77"/>
      <c r="K13" s="77"/>
      <c r="L13" s="77"/>
      <c r="M13" s="77"/>
    </row>
    <row r="14" spans="1:13" s="7" customFormat="1" ht="24" customHeight="1">
      <c r="A14" s="78" t="s">
        <v>28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s="7" customFormat="1" ht="30">
      <c r="A15" s="13" t="s">
        <v>24</v>
      </c>
      <c r="B15" s="57" t="s">
        <v>26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7" customFormat="1" ht="25.5" customHeight="1">
      <c r="A16" s="13"/>
      <c r="B16" s="57" t="s">
        <v>63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="7" customFormat="1" ht="6.75" customHeight="1">
      <c r="A17" s="12"/>
    </row>
    <row r="18" s="7" customFormat="1" ht="15">
      <c r="A18" s="2" t="s">
        <v>70</v>
      </c>
    </row>
    <row r="19" s="7" customFormat="1" ht="7.5" customHeight="1">
      <c r="A19" s="9"/>
    </row>
    <row r="20" s="7" customFormat="1" ht="15">
      <c r="A20" s="14" t="s">
        <v>29</v>
      </c>
    </row>
    <row r="21" spans="1:13" s="7" customFormat="1" ht="29.25" customHeight="1">
      <c r="A21" s="13" t="s">
        <v>24</v>
      </c>
      <c r="B21" s="57" t="s">
        <v>5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s="7" customFormat="1" ht="23.25" customHeight="1">
      <c r="A22" s="13"/>
      <c r="B22" s="58" t="s">
        <v>64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="7" customFormat="1" ht="15">
      <c r="A23" s="12"/>
    </row>
    <row r="24" s="7" customFormat="1" ht="15">
      <c r="A24" s="14" t="s">
        <v>30</v>
      </c>
    </row>
    <row r="25" spans="1:12" s="7" customFormat="1" ht="15">
      <c r="A25" s="12"/>
      <c r="L25" s="9" t="s">
        <v>27</v>
      </c>
    </row>
    <row r="26" spans="1:26" s="7" customFormat="1" ht="30" customHeight="1">
      <c r="A26" s="57" t="s">
        <v>24</v>
      </c>
      <c r="B26" s="57" t="s">
        <v>31</v>
      </c>
      <c r="C26" s="57"/>
      <c r="D26" s="57"/>
      <c r="E26" s="57" t="s">
        <v>18</v>
      </c>
      <c r="F26" s="57"/>
      <c r="G26" s="57"/>
      <c r="H26" s="57" t="s">
        <v>32</v>
      </c>
      <c r="I26" s="57"/>
      <c r="J26" s="57"/>
      <c r="K26" s="57" t="s">
        <v>19</v>
      </c>
      <c r="L26" s="57"/>
      <c r="M26" s="57"/>
      <c r="R26" s="75"/>
      <c r="S26" s="75"/>
      <c r="T26" s="75"/>
      <c r="U26" s="75"/>
      <c r="V26" s="75"/>
      <c r="W26" s="75"/>
      <c r="X26" s="75"/>
      <c r="Y26" s="75"/>
      <c r="Z26" s="75"/>
    </row>
    <row r="27" spans="1:26" s="7" customFormat="1" ht="33" customHeight="1">
      <c r="A27" s="57"/>
      <c r="B27" s="57"/>
      <c r="C27" s="57"/>
      <c r="D27" s="57"/>
      <c r="E27" s="56" t="s">
        <v>20</v>
      </c>
      <c r="F27" s="13" t="s">
        <v>21</v>
      </c>
      <c r="G27" s="13" t="s">
        <v>22</v>
      </c>
      <c r="H27" s="56" t="s">
        <v>20</v>
      </c>
      <c r="I27" s="13" t="s">
        <v>21</v>
      </c>
      <c r="J27" s="13" t="s">
        <v>22</v>
      </c>
      <c r="K27" s="56" t="s">
        <v>20</v>
      </c>
      <c r="L27" s="13" t="s">
        <v>21</v>
      </c>
      <c r="M27" s="13" t="s">
        <v>22</v>
      </c>
      <c r="R27" s="15"/>
      <c r="S27" s="15"/>
      <c r="T27" s="15"/>
      <c r="U27" s="15"/>
      <c r="V27" s="15"/>
      <c r="W27" s="15"/>
      <c r="X27" s="15"/>
      <c r="Y27" s="15"/>
      <c r="Z27" s="15"/>
    </row>
    <row r="28" spans="1:26" s="7" customFormat="1" ht="15">
      <c r="A28" s="13">
        <v>1</v>
      </c>
      <c r="B28" s="57">
        <v>2</v>
      </c>
      <c r="C28" s="57"/>
      <c r="D28" s="57"/>
      <c r="E28" s="13">
        <v>3</v>
      </c>
      <c r="F28" s="13">
        <v>4</v>
      </c>
      <c r="G28" s="13">
        <v>5</v>
      </c>
      <c r="H28" s="13">
        <v>6</v>
      </c>
      <c r="I28" s="13">
        <v>7</v>
      </c>
      <c r="J28" s="13">
        <v>8</v>
      </c>
      <c r="K28" s="13">
        <v>9</v>
      </c>
      <c r="L28" s="13">
        <v>10</v>
      </c>
      <c r="M28" s="13">
        <v>11</v>
      </c>
      <c r="R28" s="15"/>
      <c r="S28" s="15"/>
      <c r="T28" s="15"/>
      <c r="U28" s="15"/>
      <c r="V28" s="15"/>
      <c r="W28" s="15"/>
      <c r="X28" s="15"/>
      <c r="Y28" s="15"/>
      <c r="Z28" s="15"/>
    </row>
    <row r="29" spans="1:26" s="7" customFormat="1" ht="40.5" customHeight="1">
      <c r="A29" s="51">
        <v>1</v>
      </c>
      <c r="B29" s="58" t="s">
        <v>65</v>
      </c>
      <c r="C29" s="59"/>
      <c r="D29" s="60"/>
      <c r="E29" s="13">
        <v>0</v>
      </c>
      <c r="F29" s="16">
        <f>4500000-163730</f>
        <v>4336270</v>
      </c>
      <c r="G29" s="16">
        <f>F29</f>
        <v>4336270</v>
      </c>
      <c r="H29" s="13">
        <v>0</v>
      </c>
      <c r="I29" s="38">
        <v>4185721.85</v>
      </c>
      <c r="J29" s="38">
        <f aca="true" t="shared" si="0" ref="J29:J34">I29</f>
        <v>4185721.85</v>
      </c>
      <c r="K29" s="13">
        <v>0</v>
      </c>
      <c r="L29" s="16">
        <f>I29-F29</f>
        <v>-150548.1499999999</v>
      </c>
      <c r="M29" s="16">
        <f>L29</f>
        <v>-150548.1499999999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26" s="7" customFormat="1" ht="38.25" customHeight="1">
      <c r="A30" s="68">
        <v>2</v>
      </c>
      <c r="B30" s="58" t="s">
        <v>66</v>
      </c>
      <c r="C30" s="59"/>
      <c r="D30" s="60"/>
      <c r="E30" s="47">
        <v>0</v>
      </c>
      <c r="F30" s="16">
        <f>108445998.01-5626435+2302728+4379265-10000.86+300000-3685600.38+7400000+495000+1787392.82</f>
        <v>115788347.59</v>
      </c>
      <c r="G30" s="46">
        <f>F30</f>
        <v>115788347.59</v>
      </c>
      <c r="H30" s="42"/>
      <c r="I30" s="38">
        <v>66668539.64</v>
      </c>
      <c r="J30" s="38">
        <f t="shared" si="0"/>
        <v>66668539.64</v>
      </c>
      <c r="K30" s="42">
        <v>0</v>
      </c>
      <c r="L30" s="16">
        <f>I30-F30</f>
        <v>-49119807.95</v>
      </c>
      <c r="M30" s="16">
        <f>L30</f>
        <v>-49119807.95</v>
      </c>
      <c r="R30" s="43"/>
      <c r="S30" s="43"/>
      <c r="T30" s="43"/>
      <c r="U30" s="43"/>
      <c r="V30" s="43"/>
      <c r="W30" s="43"/>
      <c r="X30" s="43"/>
      <c r="Y30" s="43"/>
      <c r="Z30" s="43"/>
    </row>
    <row r="31" spans="1:26" s="7" customFormat="1" ht="24.75" customHeight="1">
      <c r="A31" s="69"/>
      <c r="B31" s="72" t="s">
        <v>55</v>
      </c>
      <c r="C31" s="73"/>
      <c r="D31" s="73"/>
      <c r="E31" s="74"/>
      <c r="F31" s="54">
        <f>200000+20863</f>
        <v>220863</v>
      </c>
      <c r="G31" s="17">
        <f>F31</f>
        <v>220863</v>
      </c>
      <c r="H31" s="13">
        <v>0</v>
      </c>
      <c r="I31" s="38">
        <v>220863</v>
      </c>
      <c r="J31" s="38">
        <f t="shared" si="0"/>
        <v>220863</v>
      </c>
      <c r="K31" s="13">
        <v>0</v>
      </c>
      <c r="L31" s="16">
        <f>I31-F31</f>
        <v>0</v>
      </c>
      <c r="M31" s="16">
        <f>L31</f>
        <v>0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s="7" customFormat="1" ht="39" customHeight="1">
      <c r="A32" s="68">
        <v>4</v>
      </c>
      <c r="B32" s="72" t="s">
        <v>67</v>
      </c>
      <c r="C32" s="73"/>
      <c r="D32" s="74"/>
      <c r="E32" s="41">
        <v>0</v>
      </c>
      <c r="F32" s="16">
        <f>336842538.17+6374756+14349703-3671867+832257+9687786+440942-1336280+5540513-500000-23409900-368400+3687010.18+3825524.96-8579279-4316739+12101681.45+177338.91</f>
        <v>351677585.67</v>
      </c>
      <c r="G32" s="17">
        <f>F32</f>
        <v>351677585.67</v>
      </c>
      <c r="H32" s="41">
        <v>0</v>
      </c>
      <c r="I32" s="48">
        <v>187022508.87</v>
      </c>
      <c r="J32" s="38">
        <f t="shared" si="0"/>
        <v>187022508.87</v>
      </c>
      <c r="K32" s="41">
        <v>0</v>
      </c>
      <c r="L32" s="16">
        <f>I32-F32</f>
        <v>-164655076.8</v>
      </c>
      <c r="M32" s="16">
        <f>L32</f>
        <v>-164655076.8</v>
      </c>
      <c r="R32" s="40"/>
      <c r="S32" s="40"/>
      <c r="T32" s="40"/>
      <c r="U32" s="40"/>
      <c r="V32" s="40"/>
      <c r="W32" s="40"/>
      <c r="X32" s="40"/>
      <c r="Y32" s="40"/>
      <c r="Z32" s="40"/>
    </row>
    <row r="33" spans="1:26" s="7" customFormat="1" ht="15" customHeight="1">
      <c r="A33" s="69"/>
      <c r="B33" s="72" t="s">
        <v>55</v>
      </c>
      <c r="C33" s="73"/>
      <c r="D33" s="73"/>
      <c r="E33" s="74"/>
      <c r="F33" s="54">
        <v>1030681.51</v>
      </c>
      <c r="G33" s="17">
        <f>F33</f>
        <v>1030681.51</v>
      </c>
      <c r="H33" s="41">
        <v>0</v>
      </c>
      <c r="I33" s="54">
        <f>1030681.51-214900-100000</f>
        <v>715781.51</v>
      </c>
      <c r="J33" s="16">
        <f t="shared" si="0"/>
        <v>715781.51</v>
      </c>
      <c r="K33" s="42">
        <v>0</v>
      </c>
      <c r="L33" s="16">
        <f>I33-F33</f>
        <v>-314900</v>
      </c>
      <c r="M33" s="16">
        <f>L33</f>
        <v>-314900</v>
      </c>
      <c r="R33" s="40"/>
      <c r="S33" s="40"/>
      <c r="T33" s="40"/>
      <c r="U33" s="40"/>
      <c r="V33" s="40"/>
      <c r="W33" s="40"/>
      <c r="X33" s="40"/>
      <c r="Y33" s="40"/>
      <c r="Z33" s="40"/>
    </row>
    <row r="34" spans="1:26" s="7" customFormat="1" ht="15">
      <c r="A34" s="13"/>
      <c r="B34" s="57" t="s">
        <v>6</v>
      </c>
      <c r="C34" s="57"/>
      <c r="D34" s="57"/>
      <c r="E34" s="16">
        <v>0</v>
      </c>
      <c r="F34" s="16">
        <f>F32+F31+F30+F29</f>
        <v>472023066.26</v>
      </c>
      <c r="G34" s="16">
        <f aca="true" t="shared" si="1" ref="G34:M34">G32+G31+G30+G29</f>
        <v>472023066.26</v>
      </c>
      <c r="H34" s="16">
        <f t="shared" si="1"/>
        <v>0</v>
      </c>
      <c r="I34" s="16">
        <f>I29+I30+I32</f>
        <v>257876770.36</v>
      </c>
      <c r="J34" s="16">
        <f t="shared" si="0"/>
        <v>257876770.36</v>
      </c>
      <c r="K34" s="16">
        <f t="shared" si="1"/>
        <v>0</v>
      </c>
      <c r="L34" s="16">
        <f>L32+L31+L30+L29</f>
        <v>-213925432.9</v>
      </c>
      <c r="M34" s="16">
        <f t="shared" si="1"/>
        <v>-213925432.9</v>
      </c>
      <c r="R34" s="15"/>
      <c r="S34" s="15"/>
      <c r="T34" s="15"/>
      <c r="U34" s="15"/>
      <c r="V34" s="15"/>
      <c r="W34" s="15"/>
      <c r="X34" s="15"/>
      <c r="Y34" s="15"/>
      <c r="Z34" s="15"/>
    </row>
    <row r="35" spans="1:13" s="7" customFormat="1" ht="115.5" customHeight="1">
      <c r="A35" s="70" t="s">
        <v>71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s="7" customFormat="1" ht="23.25" customHeight="1">
      <c r="A36" s="61" t="s">
        <v>33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2" s="7" customFormat="1" ht="15">
      <c r="A37" s="12"/>
      <c r="L37" s="9" t="s">
        <v>27</v>
      </c>
    </row>
    <row r="38" spans="1:13" s="7" customFormat="1" ht="31.5" customHeight="1">
      <c r="A38" s="57" t="s">
        <v>4</v>
      </c>
      <c r="B38" s="57" t="s">
        <v>34</v>
      </c>
      <c r="C38" s="57"/>
      <c r="D38" s="57"/>
      <c r="E38" s="57" t="s">
        <v>18</v>
      </c>
      <c r="F38" s="57"/>
      <c r="G38" s="57"/>
      <c r="H38" s="57" t="s">
        <v>32</v>
      </c>
      <c r="I38" s="57"/>
      <c r="J38" s="57"/>
      <c r="K38" s="57" t="s">
        <v>19</v>
      </c>
      <c r="L38" s="57"/>
      <c r="M38" s="57"/>
    </row>
    <row r="39" spans="1:13" s="7" customFormat="1" ht="40.5" customHeight="1">
      <c r="A39" s="57"/>
      <c r="B39" s="57"/>
      <c r="C39" s="57"/>
      <c r="D39" s="57"/>
      <c r="E39" s="13" t="s">
        <v>20</v>
      </c>
      <c r="F39" s="13" t="s">
        <v>21</v>
      </c>
      <c r="G39" s="13" t="s">
        <v>22</v>
      </c>
      <c r="H39" s="13" t="s">
        <v>20</v>
      </c>
      <c r="I39" s="13" t="s">
        <v>21</v>
      </c>
      <c r="J39" s="13" t="s">
        <v>22</v>
      </c>
      <c r="K39" s="13" t="s">
        <v>20</v>
      </c>
      <c r="L39" s="13" t="s">
        <v>21</v>
      </c>
      <c r="M39" s="13" t="s">
        <v>22</v>
      </c>
    </row>
    <row r="40" spans="1:13" s="7" customFormat="1" ht="15">
      <c r="A40" s="13">
        <v>1</v>
      </c>
      <c r="B40" s="57">
        <v>2</v>
      </c>
      <c r="C40" s="57"/>
      <c r="D40" s="57"/>
      <c r="E40" s="13">
        <v>3</v>
      </c>
      <c r="F40" s="13">
        <v>4</v>
      </c>
      <c r="G40" s="13">
        <v>5</v>
      </c>
      <c r="H40" s="13">
        <v>6</v>
      </c>
      <c r="I40" s="13">
        <v>7</v>
      </c>
      <c r="J40" s="13">
        <v>8</v>
      </c>
      <c r="K40" s="13">
        <v>9</v>
      </c>
      <c r="L40" s="13">
        <v>10</v>
      </c>
      <c r="M40" s="13">
        <v>11</v>
      </c>
    </row>
    <row r="41" spans="1:13" s="7" customFormat="1" ht="41.25" customHeight="1">
      <c r="A41" s="13"/>
      <c r="B41" s="57" t="s">
        <v>42</v>
      </c>
      <c r="C41" s="57"/>
      <c r="D41" s="57"/>
      <c r="E41" s="16">
        <f>E34</f>
        <v>0</v>
      </c>
      <c r="F41" s="16">
        <f>F34</f>
        <v>472023066.26</v>
      </c>
      <c r="G41" s="16">
        <f>G34</f>
        <v>472023066.26</v>
      </c>
      <c r="H41" s="16">
        <f aca="true" t="shared" si="2" ref="H41:M41">H34</f>
        <v>0</v>
      </c>
      <c r="I41" s="16">
        <f t="shared" si="2"/>
        <v>257876770.36</v>
      </c>
      <c r="J41" s="16">
        <f t="shared" si="2"/>
        <v>257876770.36</v>
      </c>
      <c r="K41" s="16">
        <f t="shared" si="2"/>
        <v>0</v>
      </c>
      <c r="L41" s="16">
        <f t="shared" si="2"/>
        <v>-213925432.9</v>
      </c>
      <c r="M41" s="16">
        <f t="shared" si="2"/>
        <v>-213925432.9</v>
      </c>
    </row>
    <row r="42" s="7" customFormat="1" ht="15">
      <c r="A42" s="12"/>
    </row>
    <row r="43" s="7" customFormat="1" ht="15">
      <c r="A43" s="14" t="s">
        <v>35</v>
      </c>
    </row>
    <row r="44" spans="1:13" s="7" customFormat="1" ht="53.25" customHeight="1">
      <c r="A44" s="57" t="s">
        <v>4</v>
      </c>
      <c r="B44" s="57" t="s">
        <v>23</v>
      </c>
      <c r="C44" s="57" t="s">
        <v>7</v>
      </c>
      <c r="D44" s="57" t="s">
        <v>8</v>
      </c>
      <c r="E44" s="57" t="s">
        <v>18</v>
      </c>
      <c r="F44" s="57"/>
      <c r="G44" s="57"/>
      <c r="H44" s="57" t="s">
        <v>36</v>
      </c>
      <c r="I44" s="57"/>
      <c r="J44" s="57"/>
      <c r="K44" s="57" t="s">
        <v>19</v>
      </c>
      <c r="L44" s="57"/>
      <c r="M44" s="57"/>
    </row>
    <row r="45" spans="1:13" s="7" customFormat="1" ht="48" customHeight="1">
      <c r="A45" s="57"/>
      <c r="B45" s="57"/>
      <c r="C45" s="57"/>
      <c r="D45" s="57"/>
      <c r="E45" s="13" t="s">
        <v>20</v>
      </c>
      <c r="F45" s="13" t="s">
        <v>21</v>
      </c>
      <c r="G45" s="13" t="s">
        <v>22</v>
      </c>
      <c r="H45" s="13" t="s">
        <v>20</v>
      </c>
      <c r="I45" s="13" t="s">
        <v>21</v>
      </c>
      <c r="J45" s="13" t="s">
        <v>22</v>
      </c>
      <c r="K45" s="13" t="s">
        <v>20</v>
      </c>
      <c r="L45" s="13" t="s">
        <v>21</v>
      </c>
      <c r="M45" s="13" t="s">
        <v>22</v>
      </c>
    </row>
    <row r="46" spans="1:13" s="7" customFormat="1" ht="15">
      <c r="A46" s="13">
        <v>1</v>
      </c>
      <c r="B46" s="13">
        <v>2</v>
      </c>
      <c r="C46" s="13">
        <v>3</v>
      </c>
      <c r="D46" s="13">
        <v>4</v>
      </c>
      <c r="E46" s="13">
        <v>5</v>
      </c>
      <c r="F46" s="13">
        <v>6</v>
      </c>
      <c r="G46" s="13">
        <v>7</v>
      </c>
      <c r="H46" s="13">
        <v>8</v>
      </c>
      <c r="I46" s="13">
        <v>9</v>
      </c>
      <c r="J46" s="13">
        <v>10</v>
      </c>
      <c r="K46" s="13">
        <v>11</v>
      </c>
      <c r="L46" s="13">
        <v>12</v>
      </c>
      <c r="M46" s="13">
        <v>13</v>
      </c>
    </row>
    <row r="47" spans="1:13" s="7" customFormat="1" ht="15">
      <c r="A47" s="13">
        <v>1</v>
      </c>
      <c r="B47" s="13" t="s">
        <v>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s="7" customFormat="1" ht="54" customHeight="1">
      <c r="A48" s="13"/>
      <c r="B48" s="18" t="s">
        <v>56</v>
      </c>
      <c r="C48" s="49" t="s">
        <v>27</v>
      </c>
      <c r="D48" s="13" t="s">
        <v>43</v>
      </c>
      <c r="E48" s="16">
        <v>0</v>
      </c>
      <c r="F48" s="16">
        <f>F29</f>
        <v>4336270</v>
      </c>
      <c r="G48" s="16">
        <f>F48</f>
        <v>4336270</v>
      </c>
      <c r="H48" s="16">
        <f>H29</f>
        <v>0</v>
      </c>
      <c r="I48" s="16">
        <f>I29</f>
        <v>4185721.85</v>
      </c>
      <c r="J48" s="16">
        <f>I48</f>
        <v>4185721.85</v>
      </c>
      <c r="K48" s="16">
        <f>K29</f>
        <v>0</v>
      </c>
      <c r="L48" s="16">
        <f>I48-G48</f>
        <v>-150548.1499999999</v>
      </c>
      <c r="M48" s="16">
        <f>L48</f>
        <v>-150548.1499999999</v>
      </c>
    </row>
    <row r="49" spans="1:13" s="7" customFormat="1" ht="56.25" customHeight="1">
      <c r="A49" s="36"/>
      <c r="B49" s="18" t="s">
        <v>49</v>
      </c>
      <c r="C49" s="42" t="s">
        <v>27</v>
      </c>
      <c r="D49" s="36" t="s">
        <v>43</v>
      </c>
      <c r="E49" s="16">
        <v>0</v>
      </c>
      <c r="F49" s="16">
        <f>F30</f>
        <v>115788347.59</v>
      </c>
      <c r="G49" s="16">
        <f>F49</f>
        <v>115788347.59</v>
      </c>
      <c r="H49" s="16">
        <f aca="true" t="shared" si="3" ref="H49:K50">H30</f>
        <v>0</v>
      </c>
      <c r="I49" s="16">
        <f>I30</f>
        <v>66668539.64</v>
      </c>
      <c r="J49" s="16">
        <f>I49</f>
        <v>66668539.64</v>
      </c>
      <c r="K49" s="16">
        <f t="shared" si="3"/>
        <v>0</v>
      </c>
      <c r="L49" s="16">
        <f>I49-G49</f>
        <v>-49119807.95</v>
      </c>
      <c r="M49" s="16">
        <f>L49</f>
        <v>-49119807.95</v>
      </c>
    </row>
    <row r="50" spans="1:13" s="7" customFormat="1" ht="54.75" customHeight="1">
      <c r="A50" s="42"/>
      <c r="B50" s="18" t="s">
        <v>57</v>
      </c>
      <c r="C50" s="42" t="s">
        <v>27</v>
      </c>
      <c r="D50" s="42" t="s">
        <v>43</v>
      </c>
      <c r="E50" s="16">
        <v>0</v>
      </c>
      <c r="F50" s="16">
        <f>F32</f>
        <v>351677585.67</v>
      </c>
      <c r="G50" s="16">
        <f>F50</f>
        <v>351677585.67</v>
      </c>
      <c r="H50" s="16">
        <f t="shared" si="3"/>
        <v>0</v>
      </c>
      <c r="I50" s="16">
        <f>I32</f>
        <v>187022508.87</v>
      </c>
      <c r="J50" s="16">
        <f>I50</f>
        <v>187022508.87</v>
      </c>
      <c r="K50" s="16">
        <f t="shared" si="3"/>
        <v>0</v>
      </c>
      <c r="L50" s="16">
        <f>I50-G50</f>
        <v>-164655076.8</v>
      </c>
      <c r="M50" s="16">
        <f>L50</f>
        <v>-164655076.8</v>
      </c>
    </row>
    <row r="51" spans="1:13" s="7" customFormat="1" ht="104.25" customHeight="1">
      <c r="A51" s="57" t="s">
        <v>76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s="7" customFormat="1" ht="15">
      <c r="A52" s="13">
        <v>2</v>
      </c>
      <c r="B52" s="13" t="s">
        <v>10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s="7" customFormat="1" ht="78" customHeight="1">
      <c r="A53" s="13"/>
      <c r="B53" s="18" t="s">
        <v>74</v>
      </c>
      <c r="C53" s="49" t="s">
        <v>44</v>
      </c>
      <c r="D53" s="50" t="s">
        <v>58</v>
      </c>
      <c r="E53" s="38">
        <v>0</v>
      </c>
      <c r="F53" s="51">
        <v>1</v>
      </c>
      <c r="G53" s="13">
        <f>F53</f>
        <v>1</v>
      </c>
      <c r="H53" s="13">
        <v>0</v>
      </c>
      <c r="I53" s="13">
        <v>1</v>
      </c>
      <c r="J53" s="13">
        <f>I53</f>
        <v>1</v>
      </c>
      <c r="K53" s="16">
        <v>0</v>
      </c>
      <c r="L53" s="52">
        <f>I53-G53</f>
        <v>0</v>
      </c>
      <c r="M53" s="52">
        <f>L53</f>
        <v>0</v>
      </c>
    </row>
    <row r="54" spans="1:13" s="7" customFormat="1" ht="77.25" customHeight="1">
      <c r="A54" s="36"/>
      <c r="B54" s="18" t="s">
        <v>75</v>
      </c>
      <c r="C54" s="42" t="s">
        <v>44</v>
      </c>
      <c r="D54" s="42" t="s">
        <v>42</v>
      </c>
      <c r="E54" s="38">
        <v>0</v>
      </c>
      <c r="F54" s="51">
        <v>12</v>
      </c>
      <c r="G54" s="36">
        <f>F54</f>
        <v>12</v>
      </c>
      <c r="H54" s="36">
        <v>0</v>
      </c>
      <c r="I54" s="36">
        <v>7</v>
      </c>
      <c r="J54" s="36">
        <f>I54</f>
        <v>7</v>
      </c>
      <c r="K54" s="16">
        <v>0</v>
      </c>
      <c r="L54" s="52">
        <f>I54-G54</f>
        <v>-5</v>
      </c>
      <c r="M54" s="52">
        <f>L54</f>
        <v>-5</v>
      </c>
    </row>
    <row r="55" spans="1:13" s="7" customFormat="1" ht="77.25" customHeight="1">
      <c r="A55" s="42"/>
      <c r="B55" s="18" t="s">
        <v>68</v>
      </c>
      <c r="C55" s="42" t="s">
        <v>44</v>
      </c>
      <c r="D55" s="42" t="s">
        <v>42</v>
      </c>
      <c r="E55" s="38">
        <v>0</v>
      </c>
      <c r="F55" s="51">
        <v>38</v>
      </c>
      <c r="G55" s="42">
        <f>F55</f>
        <v>38</v>
      </c>
      <c r="H55" s="42">
        <v>0</v>
      </c>
      <c r="I55" s="42">
        <v>29</v>
      </c>
      <c r="J55" s="42">
        <f>I55</f>
        <v>29</v>
      </c>
      <c r="K55" s="16">
        <v>0</v>
      </c>
      <c r="L55" s="52">
        <f>I55-G55</f>
        <v>-9</v>
      </c>
      <c r="M55" s="52">
        <f>L55</f>
        <v>-9</v>
      </c>
    </row>
    <row r="56" spans="1:13" s="7" customFormat="1" ht="84.75" customHeight="1">
      <c r="A56" s="57" t="s">
        <v>77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s="7" customFormat="1" ht="15">
      <c r="A57" s="13">
        <v>3</v>
      </c>
      <c r="B57" s="13" t="s">
        <v>11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s="7" customFormat="1" ht="57.75" customHeight="1">
      <c r="A58" s="13"/>
      <c r="B58" s="18" t="s">
        <v>59</v>
      </c>
      <c r="C58" s="13" t="s">
        <v>27</v>
      </c>
      <c r="D58" s="13" t="s">
        <v>45</v>
      </c>
      <c r="E58" s="16">
        <v>0</v>
      </c>
      <c r="F58" s="16">
        <f aca="true" t="shared" si="4" ref="F58:G60">F48/F53</f>
        <v>4336270</v>
      </c>
      <c r="G58" s="16">
        <f t="shared" si="4"/>
        <v>4336270</v>
      </c>
      <c r="H58" s="16">
        <v>0</v>
      </c>
      <c r="I58" s="16">
        <f>I48/I53</f>
        <v>4185721.85</v>
      </c>
      <c r="J58" s="16">
        <f>I58</f>
        <v>4185721.85</v>
      </c>
      <c r="K58" s="16">
        <v>0</v>
      </c>
      <c r="L58" s="16">
        <f>J58-G58</f>
        <v>-150548.1499999999</v>
      </c>
      <c r="M58" s="16">
        <f>L58</f>
        <v>-150548.1499999999</v>
      </c>
    </row>
    <row r="59" spans="1:13" s="7" customFormat="1" ht="48" customHeight="1">
      <c r="A59" s="36"/>
      <c r="B59" s="18" t="s">
        <v>50</v>
      </c>
      <c r="C59" s="36" t="s">
        <v>27</v>
      </c>
      <c r="D59" s="36" t="s">
        <v>45</v>
      </c>
      <c r="E59" s="16">
        <v>0</v>
      </c>
      <c r="F59" s="16">
        <f t="shared" si="4"/>
        <v>9649028.965833334</v>
      </c>
      <c r="G59" s="16">
        <f t="shared" si="4"/>
        <v>9649028.965833334</v>
      </c>
      <c r="H59" s="16">
        <v>0</v>
      </c>
      <c r="I59" s="16">
        <f>I49/I54</f>
        <v>9524077.091428572</v>
      </c>
      <c r="J59" s="16">
        <f>J49/J54</f>
        <v>9524077.091428572</v>
      </c>
      <c r="K59" s="16">
        <v>0</v>
      </c>
      <c r="L59" s="16">
        <f>I59-G59</f>
        <v>-124951.87440476194</v>
      </c>
      <c r="M59" s="16">
        <f>L59</f>
        <v>-124951.87440476194</v>
      </c>
    </row>
    <row r="60" spans="1:13" s="7" customFormat="1" ht="47.25" customHeight="1">
      <c r="A60" s="45"/>
      <c r="B60" s="18" t="s">
        <v>60</v>
      </c>
      <c r="C60" s="45" t="s">
        <v>27</v>
      </c>
      <c r="D60" s="45" t="s">
        <v>45</v>
      </c>
      <c r="E60" s="16">
        <v>0</v>
      </c>
      <c r="F60" s="16">
        <f t="shared" si="4"/>
        <v>9254673.307105264</v>
      </c>
      <c r="G60" s="16">
        <f t="shared" si="4"/>
        <v>9254673.307105264</v>
      </c>
      <c r="H60" s="16">
        <v>0</v>
      </c>
      <c r="I60" s="16">
        <f>I50/I55</f>
        <v>6449052.03</v>
      </c>
      <c r="J60" s="16">
        <f>J50/J55</f>
        <v>6449052.03</v>
      </c>
      <c r="K60" s="16">
        <v>0</v>
      </c>
      <c r="L60" s="16">
        <f>J60-G60</f>
        <v>-2805621.2771052634</v>
      </c>
      <c r="M60" s="16">
        <f>L60</f>
        <v>-2805621.2771052634</v>
      </c>
    </row>
    <row r="61" spans="1:13" s="7" customFormat="1" ht="37.5" customHeight="1">
      <c r="A61" s="57" t="s">
        <v>78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s="7" customFormat="1" ht="15">
      <c r="A62" s="13">
        <v>4</v>
      </c>
      <c r="B62" s="13" t="s">
        <v>12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s="7" customFormat="1" ht="30" customHeight="1">
      <c r="A63" s="13"/>
      <c r="B63" s="33" t="s">
        <v>48</v>
      </c>
      <c r="C63" s="34" t="s">
        <v>47</v>
      </c>
      <c r="D63" s="13" t="s">
        <v>45</v>
      </c>
      <c r="E63" s="39">
        <v>0</v>
      </c>
      <c r="F63" s="51">
        <v>100</v>
      </c>
      <c r="G63" s="51">
        <v>100</v>
      </c>
      <c r="H63" s="35">
        <f>H58/F58*100</f>
        <v>0</v>
      </c>
      <c r="I63" s="39">
        <f>I58/G58*100</f>
        <v>96.52816475911324</v>
      </c>
      <c r="J63" s="35">
        <f>I63</f>
        <v>96.52816475911324</v>
      </c>
      <c r="K63" s="39">
        <v>0</v>
      </c>
      <c r="L63" s="53">
        <f>I63-G63</f>
        <v>-3.4718352408867617</v>
      </c>
      <c r="M63" s="53">
        <f>L63</f>
        <v>-3.4718352408867617</v>
      </c>
    </row>
    <row r="64" spans="1:13" s="7" customFormat="1" ht="30" customHeight="1">
      <c r="A64" s="36"/>
      <c r="B64" s="33" t="s">
        <v>51</v>
      </c>
      <c r="C64" s="34" t="s">
        <v>47</v>
      </c>
      <c r="D64" s="36" t="s">
        <v>45</v>
      </c>
      <c r="E64" s="39">
        <v>0</v>
      </c>
      <c r="F64" s="51">
        <v>85</v>
      </c>
      <c r="G64" s="51">
        <v>85</v>
      </c>
      <c r="H64" s="35">
        <v>0</v>
      </c>
      <c r="I64" s="39">
        <f>I59/G59*100</f>
        <v>98.70503161668175</v>
      </c>
      <c r="J64" s="35">
        <f>I64</f>
        <v>98.70503161668175</v>
      </c>
      <c r="K64" s="39">
        <v>0</v>
      </c>
      <c r="L64" s="53">
        <f>I64-G64</f>
        <v>13.705031616681751</v>
      </c>
      <c r="M64" s="53">
        <f>L64</f>
        <v>13.705031616681751</v>
      </c>
    </row>
    <row r="65" spans="1:13" s="7" customFormat="1" ht="28.5" customHeight="1">
      <c r="A65" s="45"/>
      <c r="B65" s="33" t="s">
        <v>61</v>
      </c>
      <c r="C65" s="44" t="s">
        <v>47</v>
      </c>
      <c r="D65" s="45" t="s">
        <v>45</v>
      </c>
      <c r="E65" s="39">
        <v>0</v>
      </c>
      <c r="F65" s="51">
        <v>100</v>
      </c>
      <c r="G65" s="51">
        <v>100</v>
      </c>
      <c r="H65" s="35">
        <f>H60/F60*100</f>
        <v>0</v>
      </c>
      <c r="I65" s="39">
        <f>I60/G60*100</f>
        <v>69.68427534928487</v>
      </c>
      <c r="J65" s="35">
        <f>I65</f>
        <v>69.68427534928487</v>
      </c>
      <c r="K65" s="39">
        <f>K60/I60*100</f>
        <v>0</v>
      </c>
      <c r="L65" s="53">
        <f>I65-G65</f>
        <v>-30.315724650715126</v>
      </c>
      <c r="M65" s="53">
        <f>L65</f>
        <v>-30.315724650715126</v>
      </c>
    </row>
    <row r="66" spans="1:13" s="7" customFormat="1" ht="32.25" customHeight="1">
      <c r="A66" s="57" t="s">
        <v>79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s="7" customFormat="1" ht="51.75" customHeight="1">
      <c r="A67" s="57" t="s">
        <v>53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ht="15.75">
      <c r="A68" s="1"/>
    </row>
    <row r="69" spans="1:4" ht="19.5" customHeight="1">
      <c r="A69" s="5" t="s">
        <v>37</v>
      </c>
      <c r="B69" s="5"/>
      <c r="C69" s="5"/>
      <c r="D69" s="5"/>
    </row>
    <row r="70" spans="1:4" ht="6.75" customHeight="1">
      <c r="A70" s="63" t="s">
        <v>38</v>
      </c>
      <c r="B70" s="63"/>
      <c r="C70" s="63"/>
      <c r="D70" s="63"/>
    </row>
    <row r="71" spans="1:4" ht="19.5" customHeight="1">
      <c r="A71" s="6" t="s">
        <v>39</v>
      </c>
      <c r="B71" s="6"/>
      <c r="C71" s="6"/>
      <c r="D71" s="6"/>
    </row>
    <row r="72" spans="1:12" s="20" customFormat="1" ht="24.75" customHeight="1">
      <c r="A72" s="84" t="s">
        <v>52</v>
      </c>
      <c r="B72" s="84"/>
      <c r="C72" s="84"/>
      <c r="D72" s="84"/>
      <c r="E72" s="19"/>
      <c r="F72" s="28"/>
      <c r="G72" s="28"/>
      <c r="K72" s="64" t="s">
        <v>46</v>
      </c>
      <c r="L72" s="64"/>
    </row>
    <row r="73" spans="1:12" s="20" customFormat="1" ht="15">
      <c r="A73" s="21"/>
      <c r="B73" s="22"/>
      <c r="C73" s="23"/>
      <c r="D73" s="30"/>
      <c r="E73" s="23"/>
      <c r="F73" s="85" t="s">
        <v>13</v>
      </c>
      <c r="G73" s="85"/>
      <c r="K73" s="65"/>
      <c r="L73" s="65"/>
    </row>
    <row r="74" spans="1:12" s="20" customFormat="1" ht="15" customHeight="1">
      <c r="A74" s="66"/>
      <c r="B74" s="66"/>
      <c r="C74" s="22"/>
      <c r="D74" s="31"/>
      <c r="E74" s="23"/>
      <c r="K74" s="23"/>
      <c r="L74" s="23"/>
    </row>
    <row r="75" spans="1:12" s="20" customFormat="1" ht="15">
      <c r="A75" s="25"/>
      <c r="B75" s="24"/>
      <c r="C75" s="22"/>
      <c r="D75" s="31"/>
      <c r="E75" s="23"/>
      <c r="K75" s="23"/>
      <c r="L75" s="23"/>
    </row>
    <row r="76" spans="1:12" s="2" customFormat="1" ht="31.5" customHeight="1">
      <c r="A76" s="83" t="s">
        <v>72</v>
      </c>
      <c r="B76" s="83"/>
      <c r="C76" s="83"/>
      <c r="D76" s="83"/>
      <c r="E76" s="3"/>
      <c r="F76" s="29"/>
      <c r="G76" s="29"/>
      <c r="K76" s="62" t="s">
        <v>73</v>
      </c>
      <c r="L76" s="62"/>
    </row>
    <row r="77" spans="1:7" s="20" customFormat="1" ht="15">
      <c r="A77" s="21"/>
      <c r="B77" s="22"/>
      <c r="C77" s="22"/>
      <c r="D77" s="27"/>
      <c r="E77" s="23"/>
      <c r="F77" s="86" t="s">
        <v>13</v>
      </c>
      <c r="G77" s="86"/>
    </row>
    <row r="78" spans="1:7" s="20" customFormat="1" ht="15">
      <c r="A78" s="26"/>
      <c r="B78" s="23"/>
      <c r="C78" s="23"/>
      <c r="D78" s="32"/>
      <c r="E78" s="23"/>
      <c r="F78" s="23"/>
      <c r="G78" s="23"/>
    </row>
    <row r="79" spans="1:7" s="20" customFormat="1" ht="15">
      <c r="A79" s="23"/>
      <c r="B79" s="23"/>
      <c r="C79" s="23"/>
      <c r="D79" s="23"/>
      <c r="E79" s="23"/>
      <c r="F79" s="23"/>
      <c r="G79" s="23"/>
    </row>
  </sheetData>
  <sheetProtection/>
  <mergeCells count="64">
    <mergeCell ref="J1:M4"/>
    <mergeCell ref="A12:A13"/>
    <mergeCell ref="A5:M5"/>
    <mergeCell ref="A6:M6"/>
    <mergeCell ref="E8:M8"/>
    <mergeCell ref="R26:T26"/>
    <mergeCell ref="A8:A9"/>
    <mergeCell ref="A10:A11"/>
    <mergeCell ref="E9:M9"/>
    <mergeCell ref="E10:M10"/>
    <mergeCell ref="U26:W26"/>
    <mergeCell ref="X26:Z26"/>
    <mergeCell ref="E12:M12"/>
    <mergeCell ref="E13:M13"/>
    <mergeCell ref="B15:M15"/>
    <mergeCell ref="B16:M16"/>
    <mergeCell ref="K26:M26"/>
    <mergeCell ref="B26:D27"/>
    <mergeCell ref="B21:M21"/>
    <mergeCell ref="A14:M14"/>
    <mergeCell ref="A51:M51"/>
    <mergeCell ref="A56:M56"/>
    <mergeCell ref="A61:M61"/>
    <mergeCell ref="A66:M66"/>
    <mergeCell ref="A67:M67"/>
    <mergeCell ref="A44:A45"/>
    <mergeCell ref="B44:B45"/>
    <mergeCell ref="C44:C45"/>
    <mergeCell ref="D44:D45"/>
    <mergeCell ref="H44:J44"/>
    <mergeCell ref="B28:D28"/>
    <mergeCell ref="B34:D34"/>
    <mergeCell ref="A30:A31"/>
    <mergeCell ref="B31:E31"/>
    <mergeCell ref="B33:E33"/>
    <mergeCell ref="B29:D29"/>
    <mergeCell ref="E11:M11"/>
    <mergeCell ref="K44:M44"/>
    <mergeCell ref="A32:A33"/>
    <mergeCell ref="B22:M22"/>
    <mergeCell ref="A26:A27"/>
    <mergeCell ref="E26:G26"/>
    <mergeCell ref="H26:J26"/>
    <mergeCell ref="B41:D41"/>
    <mergeCell ref="A35:M35"/>
    <mergeCell ref="K38:M38"/>
    <mergeCell ref="K76:L76"/>
    <mergeCell ref="F77:G77"/>
    <mergeCell ref="F73:G73"/>
    <mergeCell ref="A72:D72"/>
    <mergeCell ref="A76:D76"/>
    <mergeCell ref="A70:D70"/>
    <mergeCell ref="K72:L72"/>
    <mergeCell ref="K73:L73"/>
    <mergeCell ref="A74:B74"/>
    <mergeCell ref="B40:D40"/>
    <mergeCell ref="B30:D30"/>
    <mergeCell ref="A36:M36"/>
    <mergeCell ref="B38:D39"/>
    <mergeCell ref="E44:G44"/>
    <mergeCell ref="A38:A39"/>
    <mergeCell ref="E38:G38"/>
    <mergeCell ref="H38:J38"/>
    <mergeCell ref="B32:D32"/>
  </mergeCells>
  <printOptions/>
  <pageMargins left="0.16" right="0.16" top="0.35" bottom="0.3" header="0.31496062992125984" footer="0.31496062992125984"/>
  <pageSetup horizontalDpi="600" verticalDpi="600" orientation="landscape" paperSize="9" scale="84" r:id="rId1"/>
  <rowBreaks count="2" manualBreakCount="2">
    <brk id="32" max="12" man="1"/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PC7</cp:lastModifiedBy>
  <cp:lastPrinted>2021-01-26T14:44:03Z</cp:lastPrinted>
  <dcterms:created xsi:type="dcterms:W3CDTF">2018-12-28T08:43:53Z</dcterms:created>
  <dcterms:modified xsi:type="dcterms:W3CDTF">2021-01-26T14:53:52Z</dcterms:modified>
  <cp:category/>
  <cp:version/>
  <cp:contentType/>
  <cp:contentStatus/>
</cp:coreProperties>
</file>