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ГРО\2022\СВОДКА\СІВБА ОЗИМИХ КУЛЬТУР\ЖОВТЕНЬ\"/>
    </mc:Choice>
  </mc:AlternateContent>
  <xr:revisionPtr revIDLastSave="0" documentId="13_ncr:1_{0381B55D-3AA9-489E-AB25-AE593E6F01E6}" xr6:coauthVersionLast="47" xr6:coauthVersionMax="47" xr10:uidLastSave="{00000000-0000-0000-0000-000000000000}"/>
  <bookViews>
    <workbookView xWindow="-120" yWindow="-120" windowWidth="24240" windowHeight="13140" tabRatio="613" activeTab="2" xr2:uid="{00000000-000D-0000-FFFF-FFFF00000000}"/>
  </bookViews>
  <sheets>
    <sheet name="26.09" sheetId="10" r:id="rId1"/>
    <sheet name="03.10" sheetId="11" r:id="rId2"/>
    <sheet name="10.10.2022" sheetId="1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2" l="1"/>
  <c r="I19" i="12"/>
  <c r="H19" i="12"/>
  <c r="E19" i="12"/>
  <c r="J18" i="12"/>
  <c r="I18" i="12"/>
  <c r="H18" i="12"/>
  <c r="E18" i="12"/>
  <c r="H17" i="12"/>
  <c r="J16" i="12"/>
  <c r="I16" i="12"/>
  <c r="H16" i="12"/>
  <c r="E16" i="12"/>
  <c r="J15" i="12"/>
  <c r="I15" i="12"/>
  <c r="I12" i="12" s="1"/>
  <c r="I10" i="12" s="1"/>
  <c r="H15" i="12"/>
  <c r="E15" i="12"/>
  <c r="J14" i="12"/>
  <c r="I14" i="12"/>
  <c r="H14" i="12"/>
  <c r="E14" i="12"/>
  <c r="E13" i="12"/>
  <c r="G12" i="12"/>
  <c r="H12" i="12" s="1"/>
  <c r="D12" i="12"/>
  <c r="C12" i="12"/>
  <c r="G10" i="12"/>
  <c r="H10" i="12" s="1"/>
  <c r="F10" i="12"/>
  <c r="D10" i="12"/>
  <c r="C10" i="12"/>
  <c r="J19" i="11"/>
  <c r="I19" i="11"/>
  <c r="H19" i="11"/>
  <c r="E19" i="11"/>
  <c r="J18" i="11"/>
  <c r="I18" i="11"/>
  <c r="H18" i="11"/>
  <c r="E18" i="11"/>
  <c r="H17" i="11"/>
  <c r="J16" i="11"/>
  <c r="I16" i="11"/>
  <c r="H16" i="11"/>
  <c r="E16" i="11"/>
  <c r="J15" i="11"/>
  <c r="I15" i="11"/>
  <c r="H15" i="11"/>
  <c r="E15" i="11"/>
  <c r="J14" i="11"/>
  <c r="I14" i="11"/>
  <c r="H14" i="11"/>
  <c r="E14" i="11"/>
  <c r="E13" i="11"/>
  <c r="I12" i="11"/>
  <c r="I10" i="11" s="1"/>
  <c r="H12" i="11"/>
  <c r="G12" i="11"/>
  <c r="D12" i="11"/>
  <c r="E12" i="11" s="1"/>
  <c r="C12" i="11"/>
  <c r="H10" i="11"/>
  <c r="G10" i="11"/>
  <c r="F10" i="11"/>
  <c r="C10" i="11"/>
  <c r="I14" i="10"/>
  <c r="E12" i="12" l="1"/>
  <c r="E10" i="12"/>
  <c r="J12" i="12"/>
  <c r="J10" i="12" s="1"/>
  <c r="D10" i="11"/>
  <c r="E10" i="11" s="1"/>
  <c r="J12" i="11"/>
  <c r="J10" i="11" s="1"/>
  <c r="J19" i="10"/>
  <c r="I19" i="10"/>
  <c r="H19" i="10"/>
  <c r="E19" i="10"/>
  <c r="J18" i="10"/>
  <c r="I18" i="10"/>
  <c r="H18" i="10"/>
  <c r="E18" i="10"/>
  <c r="H17" i="10"/>
  <c r="J16" i="10"/>
  <c r="I16" i="10"/>
  <c r="H16" i="10"/>
  <c r="E16" i="10"/>
  <c r="J15" i="10"/>
  <c r="I15" i="10"/>
  <c r="H15" i="10"/>
  <c r="E15" i="10"/>
  <c r="J14" i="10"/>
  <c r="H14" i="10"/>
  <c r="E14" i="10"/>
  <c r="E13" i="10"/>
  <c r="J12" i="10"/>
  <c r="I12" i="10"/>
  <c r="I10" i="10" s="1"/>
  <c r="G12" i="10"/>
  <c r="H12" i="10" s="1"/>
  <c r="D12" i="10"/>
  <c r="E12" i="10" s="1"/>
  <c r="C12" i="10"/>
  <c r="F10" i="10"/>
  <c r="D10" i="10"/>
  <c r="E10" i="10" s="1"/>
  <c r="C10" i="10"/>
  <c r="G10" i="10" l="1"/>
  <c r="H10" i="10" s="1"/>
  <c r="J10" i="10"/>
</calcChain>
</file>

<file path=xl/sharedStrings.xml><?xml version="1.0" encoding="utf-8"?>
<sst xmlns="http://schemas.openxmlformats.org/spreadsheetml/2006/main" count="102" uniqueCount="32">
  <si>
    <t>%</t>
  </si>
  <si>
    <t>ЯЧМІНЬ</t>
  </si>
  <si>
    <t>№ з/п</t>
  </si>
  <si>
    <t>в тому числі:</t>
  </si>
  <si>
    <t>з них:</t>
  </si>
  <si>
    <t>Озимі культури на зелений корм</t>
  </si>
  <si>
    <t>Озимий ріпак на зерно</t>
  </si>
  <si>
    <t>1.</t>
  </si>
  <si>
    <t>1.1.</t>
  </si>
  <si>
    <t>1.2.</t>
  </si>
  <si>
    <t>1.3.</t>
  </si>
  <si>
    <t xml:space="preserve">Додаток </t>
  </si>
  <si>
    <t>до листа Департаменту АПР та ЗВ</t>
  </si>
  <si>
    <t>Донецької ОДА</t>
  </si>
  <si>
    <t>__________ № _____________</t>
  </si>
  <si>
    <t>Найменування культур</t>
  </si>
  <si>
    <t>ПРОГНОЗ, тис. га</t>
  </si>
  <si>
    <t>ФАКТ, тис. га</t>
  </si>
  <si>
    <t>ОЗИМІ КУЛЬТУРИ НА ЗЕРНО ТА ЗЕЛЕНИЙ КОРМ (включаючи озимий ріпак на зерно) - ВСЬОГО</t>
  </si>
  <si>
    <t>ОЗИМІ КУЛЬТУРИ НА ЗЕРНО - ВСЬОГО (крім озимого ріпаку на зерно):</t>
  </si>
  <si>
    <t>ПШЕНИЦЯ (включаючи тритикале)</t>
  </si>
  <si>
    <t>ПРОГНОЗ,   тис. га</t>
  </si>
  <si>
    <t>2021 рік</t>
  </si>
  <si>
    <t xml:space="preserve">ЖИТО </t>
  </si>
  <si>
    <t>Крім того: інші озимі (зим.  горох)</t>
  </si>
  <si>
    <t/>
  </si>
  <si>
    <t>2022 рік</t>
  </si>
  <si>
    <t>2022 рік +, - до 2021 року</t>
  </si>
  <si>
    <t>ОПЕРАТИВНА ІНФОРМАЦІЯ</t>
  </si>
  <si>
    <t>про хід проведення сівби озимих культур під урожай 2023 року по с.г підприємствах Донецької області (станом 26.09.2022 року)</t>
  </si>
  <si>
    <t>про хід проведення сівби озимих культур під урожай 2023 року по с.г підприємствах Донецької області (станом 03.10.2022 року)</t>
  </si>
  <si>
    <t>про хід проведення сівби озимих культур під урожай 2023 року по с.г підприємствах Донецької області (станом 10.10.2022 року)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</si>
</sst>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 x14ac:knownFonts="1">
    <font>
      <sz val="12"/>
      <color theme="1"/>
      <name val="Calibri"/>
      <family val="2"/>
      <charset val="204"/>
      <scheme val="minor"/>
    </font>
    <font>
      <b/>
      <u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2" fontId="4" fillId="6" borderId="3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/>
    </xf>
    <xf numFmtId="164" fontId="4" fillId="6" borderId="3" xfId="0" applyNumberFormat="1" applyFont="1" applyFill="1" applyBorder="1" applyAlignment="1">
      <alignment horizontal="center" vertical="center" wrapText="1"/>
    </xf>
    <xf numFmtId="164" fontId="4" fillId="7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4" fillId="9" borderId="6" xfId="0" applyNumberFormat="1" applyFont="1" applyFill="1" applyBorder="1" applyAlignment="1">
      <alignment horizontal="center" vertical="center" wrapText="1"/>
    </xf>
    <xf numFmtId="2" fontId="4" fillId="5" borderId="6" xfId="0" applyNumberFormat="1" applyFont="1" applyFill="1" applyBorder="1" applyAlignment="1">
      <alignment horizontal="center" vertical="center" wrapText="1"/>
    </xf>
    <xf numFmtId="2" fontId="4" fillId="7" borderId="6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164" fontId="7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2" fontId="4" fillId="9" borderId="7" xfId="0" applyNumberFormat="1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/>
    </xf>
    <xf numFmtId="2" fontId="4" fillId="9" borderId="8" xfId="0" applyNumberFormat="1" applyFont="1" applyFill="1" applyBorder="1" applyAlignment="1">
      <alignment horizontal="center" vertical="center" wrapText="1"/>
    </xf>
    <xf numFmtId="2" fontId="4" fillId="5" borderId="7" xfId="0" applyNumberFormat="1" applyFont="1" applyFill="1" applyBorder="1" applyAlignment="1">
      <alignment horizontal="center" vertical="center" wrapText="1"/>
    </xf>
    <xf numFmtId="2" fontId="4" fillId="7" borderId="7" xfId="0" applyNumberFormat="1" applyFont="1" applyFill="1" applyBorder="1" applyAlignment="1">
      <alignment horizontal="center" vertical="center" wrapText="1"/>
    </xf>
    <xf numFmtId="2" fontId="4" fillId="9" borderId="2" xfId="0" applyNumberFormat="1" applyFont="1" applyFill="1" applyBorder="1" applyAlignment="1">
      <alignment horizontal="center" vertical="center" wrapText="1"/>
    </xf>
    <xf numFmtId="165" fontId="4" fillId="5" borderId="2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/>
    </xf>
    <xf numFmtId="2" fontId="4" fillId="9" borderId="5" xfId="0" applyNumberFormat="1" applyFont="1" applyFill="1" applyBorder="1" applyAlignment="1">
      <alignment horizontal="center" vertical="center" wrapText="1"/>
    </xf>
    <xf numFmtId="2" fontId="4" fillId="5" borderId="2" xfId="0" applyNumberFormat="1" applyFont="1" applyFill="1" applyBorder="1" applyAlignment="1">
      <alignment horizontal="center" vertical="center" wrapText="1"/>
    </xf>
    <xf numFmtId="2" fontId="4" fillId="7" borderId="2" xfId="0" applyNumberFormat="1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2" fontId="4" fillId="8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2" fontId="4" fillId="8" borderId="3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8" borderId="6" xfId="0" applyNumberFormat="1" applyFont="1" applyFill="1" applyBorder="1" applyAlignment="1">
      <alignment horizontal="center" vertical="center" wrapText="1"/>
    </xf>
    <xf numFmtId="2" fontId="4" fillId="8" borderId="7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7C761-52D3-4CBA-8892-626D797AA97C}">
  <sheetPr>
    <pageSetUpPr fitToPage="1"/>
  </sheetPr>
  <dimension ref="A1:X21"/>
  <sheetViews>
    <sheetView zoomScale="50" zoomScaleNormal="50" workbookViewId="0">
      <selection activeCell="P9" sqref="P9"/>
    </sheetView>
  </sheetViews>
  <sheetFormatPr defaultRowHeight="20.25" x14ac:dyDescent="0.3"/>
  <cols>
    <col min="1" max="1" width="7.75" style="4" customWidth="1"/>
    <col min="2" max="2" width="45.75" style="3" customWidth="1"/>
    <col min="3" max="3" width="19.75" style="3" customWidth="1"/>
    <col min="4" max="4" width="18.75" style="3" customWidth="1"/>
    <col min="5" max="5" width="16" style="3" customWidth="1"/>
    <col min="6" max="6" width="14.75" style="3" customWidth="1"/>
    <col min="7" max="7" width="11.5" style="3" customWidth="1"/>
    <col min="8" max="8" width="10.5" style="3" customWidth="1"/>
    <col min="9" max="9" width="13.25" style="3" customWidth="1"/>
    <col min="10" max="10" width="12.5" style="3" customWidth="1"/>
    <col min="11" max="16384" width="9" style="3"/>
  </cols>
  <sheetData>
    <row r="1" spans="1:24" x14ac:dyDescent="0.3">
      <c r="H1" s="5" t="s">
        <v>11</v>
      </c>
      <c r="I1" s="5"/>
    </row>
    <row r="2" spans="1:24" x14ac:dyDescent="0.3">
      <c r="H2" s="5" t="s">
        <v>12</v>
      </c>
      <c r="I2" s="5"/>
    </row>
    <row r="3" spans="1:24" x14ac:dyDescent="0.3">
      <c r="H3" s="5" t="s">
        <v>13</v>
      </c>
      <c r="I3" s="5"/>
    </row>
    <row r="4" spans="1:24" x14ac:dyDescent="0.3">
      <c r="H4" s="5" t="s">
        <v>14</v>
      </c>
      <c r="I4" s="5"/>
    </row>
    <row r="6" spans="1:24" x14ac:dyDescent="0.3">
      <c r="A6" s="48" t="s">
        <v>28</v>
      </c>
      <c r="B6" s="48"/>
      <c r="C6" s="48"/>
      <c r="D6" s="48"/>
      <c r="E6" s="4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60.75" customHeight="1" x14ac:dyDescent="0.3">
      <c r="A7" s="49" t="s">
        <v>29</v>
      </c>
      <c r="B7" s="49"/>
      <c r="C7" s="49"/>
      <c r="D7" s="49"/>
      <c r="E7" s="49"/>
      <c r="F7" s="49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38.25" customHeight="1" x14ac:dyDescent="0.3">
      <c r="A8" s="50" t="s">
        <v>2</v>
      </c>
      <c r="B8" s="50" t="s">
        <v>15</v>
      </c>
      <c r="C8" s="47" t="s">
        <v>26</v>
      </c>
      <c r="D8" s="47"/>
      <c r="E8" s="47"/>
      <c r="F8" s="47" t="s">
        <v>22</v>
      </c>
      <c r="G8" s="47"/>
      <c r="H8" s="47"/>
      <c r="I8" s="47" t="s">
        <v>27</v>
      </c>
      <c r="J8" s="47"/>
    </row>
    <row r="9" spans="1:24" ht="78.75" customHeight="1" x14ac:dyDescent="0.3">
      <c r="A9" s="50"/>
      <c r="B9" s="50"/>
      <c r="C9" s="6" t="s">
        <v>21</v>
      </c>
      <c r="D9" s="7" t="s">
        <v>17</v>
      </c>
      <c r="E9" s="6" t="s">
        <v>0</v>
      </c>
      <c r="F9" s="6" t="s">
        <v>16</v>
      </c>
      <c r="G9" s="7" t="s">
        <v>17</v>
      </c>
      <c r="H9" s="6" t="s">
        <v>0</v>
      </c>
      <c r="I9" s="6" t="s">
        <v>16</v>
      </c>
      <c r="J9" s="7" t="s">
        <v>17</v>
      </c>
    </row>
    <row r="10" spans="1:24" ht="92.25" customHeight="1" x14ac:dyDescent="0.3">
      <c r="A10" s="8" t="s">
        <v>7</v>
      </c>
      <c r="B10" s="39" t="s">
        <v>18</v>
      </c>
      <c r="C10" s="9">
        <f>C12+C18+C19</f>
        <v>72.72</v>
      </c>
      <c r="D10" s="9">
        <f>SUM(D12,D18,D19)</f>
        <v>23.44</v>
      </c>
      <c r="E10" s="10">
        <f>IF(AND(D10&lt;&gt;0,C10&lt;&gt;0,D10&lt;&gt;"",C10&lt;&gt;""),D10*100/C10,"")</f>
        <v>32.233223322332236</v>
      </c>
      <c r="F10" s="9">
        <f>F12+F18+F19</f>
        <v>417.5</v>
      </c>
      <c r="G10" s="11">
        <f>SUM(G12,G18,G19)</f>
        <v>206.98</v>
      </c>
      <c r="H10" s="10">
        <f>IF(AND(G10&lt;&gt;0,F10&lt;&gt;0,G10&lt;&gt;"",F10&lt;&gt;""),G10*100/F10,"")</f>
        <v>49.576047904191618</v>
      </c>
      <c r="I10" s="12">
        <f>SUM(I12,I18,I19)</f>
        <v>-344.78</v>
      </c>
      <c r="J10" s="41">
        <f>SUM(J12,J18,J19)</f>
        <v>-183.54</v>
      </c>
    </row>
    <row r="11" spans="1:24" ht="21.75" customHeight="1" x14ac:dyDescent="0.3">
      <c r="A11" s="8"/>
      <c r="B11" s="13" t="s">
        <v>3</v>
      </c>
      <c r="C11" s="14"/>
      <c r="D11" s="15"/>
      <c r="E11" s="16"/>
      <c r="F11" s="15"/>
      <c r="G11" s="15"/>
      <c r="H11" s="16"/>
      <c r="I11" s="15"/>
      <c r="J11" s="42"/>
    </row>
    <row r="12" spans="1:24" ht="83.25" customHeight="1" x14ac:dyDescent="0.3">
      <c r="A12" s="8" t="s">
        <v>8</v>
      </c>
      <c r="B12" s="38" t="s">
        <v>19</v>
      </c>
      <c r="C12" s="17">
        <f>SUM(C14:C16)</f>
        <v>69.52</v>
      </c>
      <c r="D12" s="18">
        <f>SUM(D14:D16)</f>
        <v>18.46</v>
      </c>
      <c r="E12" s="10">
        <f>IF(AND(D12&lt;&gt;0,C12&lt;&gt;0,D12&lt;&gt;"",C12&lt;&gt;""),D12*100/C12,"")</f>
        <v>26.553509781357885</v>
      </c>
      <c r="F12" s="17">
        <v>395</v>
      </c>
      <c r="G12" s="18">
        <f>SUM(G14:G16)</f>
        <v>189.28</v>
      </c>
      <c r="H12" s="10">
        <f>IF(AND(G12&lt;&gt;0,F12&lt;&gt;0,G12&lt;&gt;"",F12&lt;&gt;""),G12*100/F12,"")</f>
        <v>47.918987341772151</v>
      </c>
      <c r="I12" s="19">
        <f>SUM(I14:I16)</f>
        <v>-325.47999999999996</v>
      </c>
      <c r="J12" s="43">
        <f>SUM(J14:J16)</f>
        <v>-170.82</v>
      </c>
    </row>
    <row r="13" spans="1:24" x14ac:dyDescent="0.3">
      <c r="A13" s="8"/>
      <c r="B13" s="20" t="s">
        <v>4</v>
      </c>
      <c r="C13" s="14"/>
      <c r="D13" s="15"/>
      <c r="E13" s="21" t="str">
        <f t="shared" ref="E13:E19" si="0">IF(AND(D13&lt;&gt;0,C13&lt;&gt;0,D13&lt;&gt;"",C13&lt;&gt;""),D13*100/C13,"")</f>
        <v/>
      </c>
      <c r="F13" s="15"/>
      <c r="G13" s="15"/>
      <c r="H13" s="21" t="s">
        <v>25</v>
      </c>
      <c r="I13" s="15"/>
      <c r="J13" s="42"/>
    </row>
    <row r="14" spans="1:24" ht="27.75" customHeight="1" x14ac:dyDescent="0.3">
      <c r="A14" s="8"/>
      <c r="B14" s="22" t="s">
        <v>20</v>
      </c>
      <c r="C14" s="23">
        <v>66.8</v>
      </c>
      <c r="D14" s="26">
        <v>18.34</v>
      </c>
      <c r="E14" s="24">
        <f t="shared" si="0"/>
        <v>27.455089820359284</v>
      </c>
      <c r="F14" s="25">
        <v>375</v>
      </c>
      <c r="G14" s="26">
        <v>189</v>
      </c>
      <c r="H14" s="10">
        <f>IF(AND(G14&lt;&gt;0,F14&lt;&gt;0,G14&lt;&gt;"",F14&lt;&gt;""),G14*100/F14,"")</f>
        <v>50.4</v>
      </c>
      <c r="I14" s="27">
        <f>C14-F14</f>
        <v>-308.2</v>
      </c>
      <c r="J14" s="44">
        <f t="shared" ref="I14:J16" si="1">D14-G14</f>
        <v>-170.66</v>
      </c>
    </row>
    <row r="15" spans="1:24" x14ac:dyDescent="0.3">
      <c r="A15" s="8"/>
      <c r="B15" s="22" t="s">
        <v>23</v>
      </c>
      <c r="C15" s="28">
        <v>0.12</v>
      </c>
      <c r="D15" s="29"/>
      <c r="E15" s="30" t="str">
        <f t="shared" si="0"/>
        <v/>
      </c>
      <c r="F15" s="31">
        <v>3.5</v>
      </c>
      <c r="G15" s="32"/>
      <c r="H15" s="10" t="str">
        <f t="shared" ref="H15:H19" si="2">IF(AND(G15&lt;&gt;0,F15&lt;&gt;0,G15&lt;&gt;"",F15&lt;&gt;""),G15*100/F15,"")</f>
        <v/>
      </c>
      <c r="I15" s="33">
        <f t="shared" si="1"/>
        <v>-3.38</v>
      </c>
      <c r="J15" s="37">
        <f t="shared" si="1"/>
        <v>0</v>
      </c>
    </row>
    <row r="16" spans="1:24" x14ac:dyDescent="0.3">
      <c r="A16" s="8"/>
      <c r="B16" s="22" t="s">
        <v>1</v>
      </c>
      <c r="C16" s="28">
        <v>2.6</v>
      </c>
      <c r="D16" s="32">
        <v>0.12</v>
      </c>
      <c r="E16" s="30">
        <f t="shared" si="0"/>
        <v>4.615384615384615</v>
      </c>
      <c r="F16" s="28">
        <v>16.5</v>
      </c>
      <c r="G16" s="32">
        <v>0.28000000000000003</v>
      </c>
      <c r="H16" s="10">
        <f t="shared" si="2"/>
        <v>1.6969696969696972</v>
      </c>
      <c r="I16" s="33">
        <f t="shared" si="1"/>
        <v>-13.9</v>
      </c>
      <c r="J16" s="37">
        <f t="shared" si="1"/>
        <v>-0.16000000000000003</v>
      </c>
    </row>
    <row r="17" spans="1:10" ht="44.25" customHeight="1" x14ac:dyDescent="0.3">
      <c r="A17" s="8"/>
      <c r="B17" s="40" t="s">
        <v>24</v>
      </c>
      <c r="C17" s="28"/>
      <c r="D17" s="29"/>
      <c r="E17" s="34"/>
      <c r="F17" s="28">
        <v>15</v>
      </c>
      <c r="G17" s="32"/>
      <c r="H17" s="10" t="str">
        <f t="shared" si="2"/>
        <v/>
      </c>
      <c r="I17" s="33"/>
      <c r="J17" s="37"/>
    </row>
    <row r="18" spans="1:10" ht="30.75" customHeight="1" x14ac:dyDescent="0.3">
      <c r="A18" s="8" t="s">
        <v>9</v>
      </c>
      <c r="B18" s="35" t="s">
        <v>5</v>
      </c>
      <c r="C18" s="28"/>
      <c r="D18" s="36"/>
      <c r="E18" s="30" t="str">
        <f t="shared" si="0"/>
        <v/>
      </c>
      <c r="F18" s="28">
        <v>2.5</v>
      </c>
      <c r="G18" s="32"/>
      <c r="H18" s="10" t="str">
        <f t="shared" si="2"/>
        <v/>
      </c>
      <c r="I18" s="33">
        <f>C18-F18</f>
        <v>-2.5</v>
      </c>
      <c r="J18" s="37">
        <f>D18-G18</f>
        <v>0</v>
      </c>
    </row>
    <row r="19" spans="1:10" ht="27.75" customHeight="1" x14ac:dyDescent="0.3">
      <c r="A19" s="8" t="s">
        <v>10</v>
      </c>
      <c r="B19" s="45" t="s">
        <v>6</v>
      </c>
      <c r="C19" s="28">
        <v>3.2</v>
      </c>
      <c r="D19" s="32">
        <v>4.9800000000000004</v>
      </c>
      <c r="E19" s="30">
        <f t="shared" si="0"/>
        <v>155.625</v>
      </c>
      <c r="F19" s="28">
        <v>20</v>
      </c>
      <c r="G19" s="32">
        <v>17.7</v>
      </c>
      <c r="H19" s="30">
        <f t="shared" si="2"/>
        <v>88.5</v>
      </c>
      <c r="I19" s="33">
        <f>C19-F19</f>
        <v>-16.8</v>
      </c>
      <c r="J19" s="37">
        <f>D19-G19</f>
        <v>-12.719999999999999</v>
      </c>
    </row>
    <row r="20" spans="1:10" x14ac:dyDescent="0.3">
      <c r="A20" s="3"/>
    </row>
    <row r="21" spans="1:10" x14ac:dyDescent="0.3">
      <c r="A21" s="3"/>
    </row>
  </sheetData>
  <mergeCells count="7">
    <mergeCell ref="I8:J8"/>
    <mergeCell ref="A6:E6"/>
    <mergeCell ref="A7:F7"/>
    <mergeCell ref="A8:A9"/>
    <mergeCell ref="B8:B9"/>
    <mergeCell ref="C8:E8"/>
    <mergeCell ref="F8:H8"/>
  </mergeCells>
  <pageMargins left="0.31496062992125984" right="0.11811023622047245" top="0.74803149606299213" bottom="0.74803149606299213" header="0.31496062992125984" footer="0.31496062992125984"/>
  <pageSetup paperSize="9" scale="53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C154-16D0-4DFD-B99F-C263679703BB}">
  <sheetPr>
    <pageSetUpPr fitToPage="1"/>
  </sheetPr>
  <dimension ref="A1:X21"/>
  <sheetViews>
    <sheetView zoomScale="50" zoomScaleNormal="50" workbookViewId="0">
      <selection activeCell="Q17" sqref="Q17"/>
    </sheetView>
  </sheetViews>
  <sheetFormatPr defaultRowHeight="20.25" x14ac:dyDescent="0.3"/>
  <cols>
    <col min="1" max="1" width="7.75" style="4" customWidth="1"/>
    <col min="2" max="2" width="45.75" style="3" customWidth="1"/>
    <col min="3" max="3" width="19.75" style="3" customWidth="1"/>
    <col min="4" max="4" width="18.75" style="3" customWidth="1"/>
    <col min="5" max="5" width="16" style="3" customWidth="1"/>
    <col min="6" max="6" width="14.75" style="3" customWidth="1"/>
    <col min="7" max="7" width="11.5" style="3" customWidth="1"/>
    <col min="8" max="8" width="10.5" style="3" customWidth="1"/>
    <col min="9" max="9" width="13.25" style="3" customWidth="1"/>
    <col min="10" max="10" width="12.5" style="3" customWidth="1"/>
    <col min="11" max="16384" width="9" style="3"/>
  </cols>
  <sheetData>
    <row r="1" spans="1:24" x14ac:dyDescent="0.3">
      <c r="H1" s="5" t="s">
        <v>11</v>
      </c>
      <c r="I1" s="5"/>
    </row>
    <row r="2" spans="1:24" x14ac:dyDescent="0.3">
      <c r="H2" s="5" t="s">
        <v>12</v>
      </c>
      <c r="I2" s="5"/>
    </row>
    <row r="3" spans="1:24" x14ac:dyDescent="0.3">
      <c r="H3" s="5" t="s">
        <v>13</v>
      </c>
      <c r="I3" s="5"/>
    </row>
    <row r="4" spans="1:24" x14ac:dyDescent="0.3">
      <c r="H4" s="5" t="s">
        <v>14</v>
      </c>
      <c r="I4" s="5"/>
    </row>
    <row r="6" spans="1:24" x14ac:dyDescent="0.3">
      <c r="A6" s="48" t="s">
        <v>28</v>
      </c>
      <c r="B6" s="48"/>
      <c r="C6" s="48"/>
      <c r="D6" s="48"/>
      <c r="E6" s="4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60.75" customHeight="1" x14ac:dyDescent="0.3">
      <c r="A7" s="49" t="s">
        <v>30</v>
      </c>
      <c r="B7" s="49"/>
      <c r="C7" s="49"/>
      <c r="D7" s="49"/>
      <c r="E7" s="49"/>
      <c r="F7" s="49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38.25" customHeight="1" x14ac:dyDescent="0.3">
      <c r="A8" s="50" t="s">
        <v>2</v>
      </c>
      <c r="B8" s="50" t="s">
        <v>15</v>
      </c>
      <c r="C8" s="47" t="s">
        <v>26</v>
      </c>
      <c r="D8" s="47"/>
      <c r="E8" s="47"/>
      <c r="F8" s="47" t="s">
        <v>22</v>
      </c>
      <c r="G8" s="47"/>
      <c r="H8" s="47"/>
      <c r="I8" s="47" t="s">
        <v>27</v>
      </c>
      <c r="J8" s="47"/>
    </row>
    <row r="9" spans="1:24" ht="78.75" customHeight="1" x14ac:dyDescent="0.3">
      <c r="A9" s="50"/>
      <c r="B9" s="50"/>
      <c r="C9" s="6" t="s">
        <v>21</v>
      </c>
      <c r="D9" s="7" t="s">
        <v>17</v>
      </c>
      <c r="E9" s="6" t="s">
        <v>0</v>
      </c>
      <c r="F9" s="6" t="s">
        <v>16</v>
      </c>
      <c r="G9" s="7" t="s">
        <v>17</v>
      </c>
      <c r="H9" s="6" t="s">
        <v>0</v>
      </c>
      <c r="I9" s="6" t="s">
        <v>16</v>
      </c>
      <c r="J9" s="7" t="s">
        <v>17</v>
      </c>
    </row>
    <row r="10" spans="1:24" ht="92.25" customHeight="1" x14ac:dyDescent="0.3">
      <c r="A10" s="8" t="s">
        <v>7</v>
      </c>
      <c r="B10" s="39" t="s">
        <v>18</v>
      </c>
      <c r="C10" s="9">
        <f>C12+C18+C19</f>
        <v>72.72</v>
      </c>
      <c r="D10" s="9">
        <f>SUM(D12,D18,D19)</f>
        <v>36.370000000000005</v>
      </c>
      <c r="E10" s="10">
        <f>IF(AND(D10&lt;&gt;0,C10&lt;&gt;0,D10&lt;&gt;"",C10&lt;&gt;""),D10*100/C10,"")</f>
        <v>50.013751375137524</v>
      </c>
      <c r="F10" s="9">
        <f>F12+F18+F19</f>
        <v>417.5</v>
      </c>
      <c r="G10" s="11">
        <f>SUM(G12,G18,G19)</f>
        <v>206.98</v>
      </c>
      <c r="H10" s="10">
        <f>IF(AND(G10&lt;&gt;0,F10&lt;&gt;0,G10&lt;&gt;"",F10&lt;&gt;""),G10*100/F10,"")</f>
        <v>49.576047904191618</v>
      </c>
      <c r="I10" s="12">
        <f>SUM(I12,I18,I19)</f>
        <v>-344.78</v>
      </c>
      <c r="J10" s="41">
        <f>SUM(J12,J18,J19)</f>
        <v>-170.61</v>
      </c>
    </row>
    <row r="11" spans="1:24" ht="21.75" customHeight="1" x14ac:dyDescent="0.3">
      <c r="A11" s="8"/>
      <c r="B11" s="13" t="s">
        <v>3</v>
      </c>
      <c r="C11" s="14"/>
      <c r="D11" s="15"/>
      <c r="E11" s="16"/>
      <c r="F11" s="15"/>
      <c r="G11" s="15"/>
      <c r="H11" s="16"/>
      <c r="I11" s="15"/>
      <c r="J11" s="42"/>
    </row>
    <row r="12" spans="1:24" ht="83.25" customHeight="1" x14ac:dyDescent="0.3">
      <c r="A12" s="8" t="s">
        <v>8</v>
      </c>
      <c r="B12" s="38" t="s">
        <v>19</v>
      </c>
      <c r="C12" s="17">
        <f>SUM(C14:C16)</f>
        <v>69.52</v>
      </c>
      <c r="D12" s="18">
        <f>SUM(D14:D16)</f>
        <v>29.94</v>
      </c>
      <c r="E12" s="10">
        <f>IF(AND(D12&lt;&gt;0,C12&lt;&gt;0,D12&lt;&gt;"",C12&lt;&gt;""),D12*100/C12,"")</f>
        <v>43.066743383199082</v>
      </c>
      <c r="F12" s="17">
        <v>395</v>
      </c>
      <c r="G12" s="18">
        <f>SUM(G14:G16)</f>
        <v>189.28</v>
      </c>
      <c r="H12" s="10">
        <f>IF(AND(G12&lt;&gt;0,F12&lt;&gt;0,G12&lt;&gt;"",F12&lt;&gt;""),G12*100/F12,"")</f>
        <v>47.918987341772151</v>
      </c>
      <c r="I12" s="19">
        <f>SUM(I14:I16)</f>
        <v>-325.47999999999996</v>
      </c>
      <c r="J12" s="43">
        <f>SUM(J14:J16)</f>
        <v>-159.34</v>
      </c>
    </row>
    <row r="13" spans="1:24" x14ac:dyDescent="0.3">
      <c r="A13" s="8"/>
      <c r="B13" s="20" t="s">
        <v>4</v>
      </c>
      <c r="C13" s="14"/>
      <c r="D13" s="15"/>
      <c r="E13" s="21" t="str">
        <f t="shared" ref="E13:E19" si="0">IF(AND(D13&lt;&gt;0,C13&lt;&gt;0,D13&lt;&gt;"",C13&lt;&gt;""),D13*100/C13,"")</f>
        <v/>
      </c>
      <c r="F13" s="15"/>
      <c r="G13" s="15"/>
      <c r="H13" s="21" t="s">
        <v>25</v>
      </c>
      <c r="I13" s="15"/>
      <c r="J13" s="42"/>
    </row>
    <row r="14" spans="1:24" ht="27.75" customHeight="1" x14ac:dyDescent="0.3">
      <c r="A14" s="8"/>
      <c r="B14" s="22" t="s">
        <v>20</v>
      </c>
      <c r="C14" s="23">
        <v>66.8</v>
      </c>
      <c r="D14" s="26">
        <v>29.5</v>
      </c>
      <c r="E14" s="24">
        <f t="shared" si="0"/>
        <v>44.161676646706589</v>
      </c>
      <c r="F14" s="25">
        <v>375</v>
      </c>
      <c r="G14" s="26">
        <v>189</v>
      </c>
      <c r="H14" s="10">
        <f>IF(AND(G14&lt;&gt;0,F14&lt;&gt;0,G14&lt;&gt;"",F14&lt;&gt;""),G14*100/F14,"")</f>
        <v>50.4</v>
      </c>
      <c r="I14" s="27">
        <f>C14-F14</f>
        <v>-308.2</v>
      </c>
      <c r="J14" s="44">
        <f t="shared" ref="I14:J16" si="1">D14-G14</f>
        <v>-159.5</v>
      </c>
    </row>
    <row r="15" spans="1:24" x14ac:dyDescent="0.3">
      <c r="A15" s="8"/>
      <c r="B15" s="22" t="s">
        <v>23</v>
      </c>
      <c r="C15" s="28">
        <v>0.12</v>
      </c>
      <c r="D15" s="29"/>
      <c r="E15" s="30" t="str">
        <f t="shared" si="0"/>
        <v/>
      </c>
      <c r="F15" s="31">
        <v>3.5</v>
      </c>
      <c r="G15" s="32"/>
      <c r="H15" s="10" t="str">
        <f t="shared" ref="H15:H19" si="2">IF(AND(G15&lt;&gt;0,F15&lt;&gt;0,G15&lt;&gt;"",F15&lt;&gt;""),G15*100/F15,"")</f>
        <v/>
      </c>
      <c r="I15" s="33">
        <f t="shared" si="1"/>
        <v>-3.38</v>
      </c>
      <c r="J15" s="37">
        <f t="shared" si="1"/>
        <v>0</v>
      </c>
    </row>
    <row r="16" spans="1:24" x14ac:dyDescent="0.3">
      <c r="A16" s="8"/>
      <c r="B16" s="22" t="s">
        <v>1</v>
      </c>
      <c r="C16" s="28">
        <v>2.6</v>
      </c>
      <c r="D16" s="32">
        <v>0.44</v>
      </c>
      <c r="E16" s="30">
        <f t="shared" si="0"/>
        <v>16.923076923076923</v>
      </c>
      <c r="F16" s="28">
        <v>16.5</v>
      </c>
      <c r="G16" s="32">
        <v>0.28000000000000003</v>
      </c>
      <c r="H16" s="10">
        <f t="shared" si="2"/>
        <v>1.6969696969696972</v>
      </c>
      <c r="I16" s="33">
        <f t="shared" si="1"/>
        <v>-13.9</v>
      </c>
      <c r="J16" s="37">
        <f t="shared" si="1"/>
        <v>0.15999999999999998</v>
      </c>
    </row>
    <row r="17" spans="1:10" ht="44.25" customHeight="1" x14ac:dyDescent="0.3">
      <c r="A17" s="8"/>
      <c r="B17" s="40" t="s">
        <v>24</v>
      </c>
      <c r="C17" s="28"/>
      <c r="D17" s="29"/>
      <c r="E17" s="34"/>
      <c r="F17" s="28">
        <v>15</v>
      </c>
      <c r="G17" s="32"/>
      <c r="H17" s="10" t="str">
        <f t="shared" si="2"/>
        <v/>
      </c>
      <c r="I17" s="33"/>
      <c r="J17" s="37"/>
    </row>
    <row r="18" spans="1:10" ht="30.75" customHeight="1" x14ac:dyDescent="0.3">
      <c r="A18" s="8" t="s">
        <v>9</v>
      </c>
      <c r="B18" s="35" t="s">
        <v>5</v>
      </c>
      <c r="C18" s="28"/>
      <c r="D18" s="36"/>
      <c r="E18" s="30" t="str">
        <f t="shared" si="0"/>
        <v/>
      </c>
      <c r="F18" s="28">
        <v>2.5</v>
      </c>
      <c r="G18" s="32"/>
      <c r="H18" s="10" t="str">
        <f t="shared" si="2"/>
        <v/>
      </c>
      <c r="I18" s="33">
        <f>C18-F18</f>
        <v>-2.5</v>
      </c>
      <c r="J18" s="37">
        <f>D18-G18</f>
        <v>0</v>
      </c>
    </row>
    <row r="19" spans="1:10" ht="27.75" customHeight="1" x14ac:dyDescent="0.3">
      <c r="A19" s="8" t="s">
        <v>10</v>
      </c>
      <c r="B19" s="45" t="s">
        <v>6</v>
      </c>
      <c r="C19" s="28">
        <v>3.2</v>
      </c>
      <c r="D19" s="32">
        <v>6.43</v>
      </c>
      <c r="E19" s="30">
        <f t="shared" si="0"/>
        <v>200.9375</v>
      </c>
      <c r="F19" s="28">
        <v>20</v>
      </c>
      <c r="G19" s="32">
        <v>17.7</v>
      </c>
      <c r="H19" s="30">
        <f t="shared" si="2"/>
        <v>88.5</v>
      </c>
      <c r="I19" s="33">
        <f>C19-F19</f>
        <v>-16.8</v>
      </c>
      <c r="J19" s="37">
        <f>D19-G19</f>
        <v>-11.27</v>
      </c>
    </row>
    <row r="20" spans="1:10" x14ac:dyDescent="0.3">
      <c r="A20" s="3"/>
    </row>
    <row r="21" spans="1:10" x14ac:dyDescent="0.3">
      <c r="A21" s="3"/>
    </row>
  </sheetData>
  <mergeCells count="7">
    <mergeCell ref="I8:J8"/>
    <mergeCell ref="A6:E6"/>
    <mergeCell ref="A7:F7"/>
    <mergeCell ref="A8:A9"/>
    <mergeCell ref="B8:B9"/>
    <mergeCell ref="C8:E8"/>
    <mergeCell ref="F8:H8"/>
  </mergeCells>
  <pageMargins left="0.31496062992125984" right="0.11811023622047245" top="0.74803149606299213" bottom="0.74803149606299213" header="0.31496062992125984" footer="0.31496062992125984"/>
  <pageSetup paperSize="9" scale="53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A3603-C68E-46F0-A74F-3AF0EF1BD860}">
  <sheetPr>
    <pageSetUpPr fitToPage="1"/>
  </sheetPr>
  <dimension ref="A1:X21"/>
  <sheetViews>
    <sheetView tabSelected="1" zoomScale="50" zoomScaleNormal="50" workbookViewId="0">
      <selection activeCell="S10" sqref="S10"/>
    </sheetView>
  </sheetViews>
  <sheetFormatPr defaultRowHeight="20.25" x14ac:dyDescent="0.3"/>
  <cols>
    <col min="1" max="1" width="7.75" style="4" customWidth="1"/>
    <col min="2" max="2" width="45.75" style="3" customWidth="1"/>
    <col min="3" max="3" width="19.75" style="3" customWidth="1"/>
    <col min="4" max="4" width="18.75" style="3" customWidth="1"/>
    <col min="5" max="5" width="13.5" style="3" customWidth="1"/>
    <col min="6" max="6" width="14.75" style="3" customWidth="1"/>
    <col min="7" max="7" width="11.5" style="3" customWidth="1"/>
    <col min="8" max="8" width="10.5" style="3" customWidth="1"/>
    <col min="9" max="9" width="13.25" style="3" customWidth="1"/>
    <col min="10" max="10" width="12.5" style="3" customWidth="1"/>
    <col min="11" max="16384" width="9" style="3"/>
  </cols>
  <sheetData>
    <row r="1" spans="1:24" x14ac:dyDescent="0.3">
      <c r="H1" s="5" t="s">
        <v>11</v>
      </c>
      <c r="I1" s="5"/>
    </row>
    <row r="2" spans="1:24" x14ac:dyDescent="0.3">
      <c r="H2" s="5" t="s">
        <v>12</v>
      </c>
      <c r="I2" s="5"/>
    </row>
    <row r="3" spans="1:24" x14ac:dyDescent="0.3">
      <c r="H3" s="5" t="s">
        <v>13</v>
      </c>
      <c r="I3" s="5"/>
    </row>
    <row r="4" spans="1:24" x14ac:dyDescent="0.3">
      <c r="H4" s="5" t="s">
        <v>14</v>
      </c>
      <c r="I4" s="5"/>
    </row>
    <row r="6" spans="1:24" x14ac:dyDescent="0.3">
      <c r="A6" s="48" t="s">
        <v>28</v>
      </c>
      <c r="B6" s="48"/>
      <c r="C6" s="48"/>
      <c r="D6" s="48"/>
      <c r="E6" s="4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60.75" customHeight="1" x14ac:dyDescent="0.3">
      <c r="A7" s="49" t="s">
        <v>31</v>
      </c>
      <c r="B7" s="49"/>
      <c r="C7" s="49"/>
      <c r="D7" s="49"/>
      <c r="E7" s="49"/>
      <c r="F7" s="49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38.25" customHeight="1" x14ac:dyDescent="0.3">
      <c r="A8" s="50" t="s">
        <v>2</v>
      </c>
      <c r="B8" s="50" t="s">
        <v>15</v>
      </c>
      <c r="C8" s="47" t="s">
        <v>26</v>
      </c>
      <c r="D8" s="47"/>
      <c r="E8" s="47"/>
      <c r="F8" s="47" t="s">
        <v>22</v>
      </c>
      <c r="G8" s="47"/>
      <c r="H8" s="47"/>
      <c r="I8" s="47" t="s">
        <v>27</v>
      </c>
      <c r="J8" s="47"/>
    </row>
    <row r="9" spans="1:24" ht="78.75" customHeight="1" x14ac:dyDescent="0.3">
      <c r="A9" s="50"/>
      <c r="B9" s="50"/>
      <c r="C9" s="6" t="s">
        <v>21</v>
      </c>
      <c r="D9" s="7" t="s">
        <v>17</v>
      </c>
      <c r="E9" s="6" t="s">
        <v>0</v>
      </c>
      <c r="F9" s="6" t="s">
        <v>16</v>
      </c>
      <c r="G9" s="7" t="s">
        <v>17</v>
      </c>
      <c r="H9" s="6" t="s">
        <v>0</v>
      </c>
      <c r="I9" s="6" t="s">
        <v>16</v>
      </c>
      <c r="J9" s="7" t="s">
        <v>17</v>
      </c>
    </row>
    <row r="10" spans="1:24" ht="92.25" customHeight="1" x14ac:dyDescent="0.3">
      <c r="A10" s="8" t="s">
        <v>7</v>
      </c>
      <c r="B10" s="39" t="s">
        <v>18</v>
      </c>
      <c r="C10" s="9">
        <f>C12+C18+C19</f>
        <v>72.72</v>
      </c>
      <c r="D10" s="9">
        <f>SUM(D12,D18,D19)</f>
        <v>42.9</v>
      </c>
      <c r="E10" s="10">
        <f>IF(AND(D10&lt;&gt;0,C10&lt;&gt;0,D10&lt;&gt;"",C10&lt;&gt;""),D10*100/C10,"")</f>
        <v>58.993399339933994</v>
      </c>
      <c r="F10" s="9">
        <f>F12+F18+F19</f>
        <v>417.5</v>
      </c>
      <c r="G10" s="11">
        <f>SUM(G12,G18,G19)</f>
        <v>338.7</v>
      </c>
      <c r="H10" s="10">
        <f>IF(AND(G10&lt;&gt;0,F10&lt;&gt;0,G10&lt;&gt;"",F10&lt;&gt;""),G10*100/F10,"")</f>
        <v>81.125748502994014</v>
      </c>
      <c r="I10" s="12">
        <f>SUM(I12,I18,I19)</f>
        <v>-344.78</v>
      </c>
      <c r="J10" s="41">
        <f>SUM(J12,J18,J19)</f>
        <v>-295.79999999999995</v>
      </c>
    </row>
    <row r="11" spans="1:24" ht="21.75" customHeight="1" x14ac:dyDescent="0.3">
      <c r="A11" s="8"/>
      <c r="B11" s="13" t="s">
        <v>3</v>
      </c>
      <c r="C11" s="14"/>
      <c r="D11" s="15"/>
      <c r="E11" s="16"/>
      <c r="F11" s="15"/>
      <c r="G11" s="15"/>
      <c r="H11" s="16"/>
      <c r="I11" s="15"/>
      <c r="J11" s="42"/>
    </row>
    <row r="12" spans="1:24" ht="83.25" customHeight="1" x14ac:dyDescent="0.3">
      <c r="A12" s="8" t="s">
        <v>8</v>
      </c>
      <c r="B12" s="38" t="s">
        <v>19</v>
      </c>
      <c r="C12" s="17">
        <f>SUM(C14:C16)</f>
        <v>69.52</v>
      </c>
      <c r="D12" s="18">
        <f>SUM(D14:D16)</f>
        <v>36.1</v>
      </c>
      <c r="E12" s="10">
        <f>IF(AND(D12&lt;&gt;0,C12&lt;&gt;0,D12&lt;&gt;"",C12&lt;&gt;""),D12*100/C12,"")</f>
        <v>51.927502876869966</v>
      </c>
      <c r="F12" s="17">
        <v>395</v>
      </c>
      <c r="G12" s="18">
        <f>SUM(G14:G16)</f>
        <v>317.59999999999997</v>
      </c>
      <c r="H12" s="10">
        <f>IF(AND(G12&lt;&gt;0,F12&lt;&gt;0,G12&lt;&gt;"",F12&lt;&gt;""),G12*100/F12,"")</f>
        <v>80.405063291139228</v>
      </c>
      <c r="I12" s="19">
        <f>SUM(I14:I16)</f>
        <v>-325.47999999999996</v>
      </c>
      <c r="J12" s="43">
        <f>SUM(J14:J16)</f>
        <v>-281.49999999999994</v>
      </c>
    </row>
    <row r="13" spans="1:24" x14ac:dyDescent="0.3">
      <c r="A13" s="8"/>
      <c r="B13" s="20" t="s">
        <v>4</v>
      </c>
      <c r="C13" s="14"/>
      <c r="D13" s="15"/>
      <c r="E13" s="21" t="str">
        <f t="shared" ref="E13:E19" si="0">IF(AND(D13&lt;&gt;0,C13&lt;&gt;0,D13&lt;&gt;"",C13&lt;&gt;""),D13*100/C13,"")</f>
        <v/>
      </c>
      <c r="F13" s="15"/>
      <c r="G13" s="15"/>
      <c r="H13" s="21" t="s">
        <v>25</v>
      </c>
      <c r="I13" s="15"/>
      <c r="J13" s="42"/>
    </row>
    <row r="14" spans="1:24" ht="27.75" customHeight="1" x14ac:dyDescent="0.3">
      <c r="A14" s="8"/>
      <c r="B14" s="22" t="s">
        <v>20</v>
      </c>
      <c r="C14" s="23">
        <v>66.8</v>
      </c>
      <c r="D14" s="26">
        <v>35.299999999999997</v>
      </c>
      <c r="E14" s="24">
        <f t="shared" si="0"/>
        <v>52.844311377245504</v>
      </c>
      <c r="F14" s="25">
        <v>375</v>
      </c>
      <c r="G14" s="26">
        <v>310.89999999999998</v>
      </c>
      <c r="H14" s="10">
        <f>IF(AND(G14&lt;&gt;0,F14&lt;&gt;0,G14&lt;&gt;"",F14&lt;&gt;""),G14*100/F14,"")</f>
        <v>82.906666666666652</v>
      </c>
      <c r="I14" s="27">
        <f>C14-F14</f>
        <v>-308.2</v>
      </c>
      <c r="J14" s="44">
        <f t="shared" ref="I14:J16" si="1">D14-G14</f>
        <v>-275.59999999999997</v>
      </c>
    </row>
    <row r="15" spans="1:24" x14ac:dyDescent="0.3">
      <c r="A15" s="8"/>
      <c r="B15" s="22" t="s">
        <v>23</v>
      </c>
      <c r="C15" s="28">
        <v>0.12</v>
      </c>
      <c r="D15" s="46">
        <v>0.2</v>
      </c>
      <c r="E15" s="30">
        <f t="shared" si="0"/>
        <v>166.66666666666669</v>
      </c>
      <c r="F15" s="31">
        <v>3.5</v>
      </c>
      <c r="G15" s="32">
        <v>1.4</v>
      </c>
      <c r="H15" s="10">
        <f t="shared" ref="H15:H19" si="2">IF(AND(G15&lt;&gt;0,F15&lt;&gt;0,G15&lt;&gt;"",F15&lt;&gt;""),G15*100/F15,"")</f>
        <v>40</v>
      </c>
      <c r="I15" s="33">
        <f t="shared" si="1"/>
        <v>-3.38</v>
      </c>
      <c r="J15" s="37">
        <f t="shared" si="1"/>
        <v>-1.2</v>
      </c>
    </row>
    <row r="16" spans="1:24" x14ac:dyDescent="0.3">
      <c r="A16" s="8"/>
      <c r="B16" s="22" t="s">
        <v>1</v>
      </c>
      <c r="C16" s="28">
        <v>2.6</v>
      </c>
      <c r="D16" s="32">
        <v>0.6</v>
      </c>
      <c r="E16" s="30">
        <f t="shared" si="0"/>
        <v>23.076923076923077</v>
      </c>
      <c r="F16" s="28">
        <v>16.5</v>
      </c>
      <c r="G16" s="32">
        <v>5.3</v>
      </c>
      <c r="H16" s="10">
        <f t="shared" si="2"/>
        <v>32.121212121212125</v>
      </c>
      <c r="I16" s="33">
        <f t="shared" si="1"/>
        <v>-13.9</v>
      </c>
      <c r="J16" s="37">
        <f t="shared" si="1"/>
        <v>-4.7</v>
      </c>
    </row>
    <row r="17" spans="1:10" ht="44.25" customHeight="1" x14ac:dyDescent="0.3">
      <c r="A17" s="8"/>
      <c r="B17" s="40" t="s">
        <v>24</v>
      </c>
      <c r="C17" s="28"/>
      <c r="D17" s="29"/>
      <c r="E17" s="34"/>
      <c r="F17" s="28">
        <v>15</v>
      </c>
      <c r="G17" s="32"/>
      <c r="H17" s="10" t="str">
        <f t="shared" si="2"/>
        <v/>
      </c>
      <c r="I17" s="33"/>
      <c r="J17" s="37"/>
    </row>
    <row r="18" spans="1:10" ht="30.75" customHeight="1" x14ac:dyDescent="0.3">
      <c r="A18" s="8" t="s">
        <v>9</v>
      </c>
      <c r="B18" s="35" t="s">
        <v>5</v>
      </c>
      <c r="C18" s="28"/>
      <c r="D18" s="36"/>
      <c r="E18" s="30" t="str">
        <f t="shared" si="0"/>
        <v/>
      </c>
      <c r="F18" s="28">
        <v>2.5</v>
      </c>
      <c r="G18" s="32">
        <v>2.5</v>
      </c>
      <c r="H18" s="10">
        <f t="shared" si="2"/>
        <v>100</v>
      </c>
      <c r="I18" s="33">
        <f>C18-F18</f>
        <v>-2.5</v>
      </c>
      <c r="J18" s="37">
        <f>D18-G18</f>
        <v>-2.5</v>
      </c>
    </row>
    <row r="19" spans="1:10" ht="27.75" customHeight="1" x14ac:dyDescent="0.3">
      <c r="A19" s="8" t="s">
        <v>10</v>
      </c>
      <c r="B19" s="45" t="s">
        <v>6</v>
      </c>
      <c r="C19" s="28">
        <v>3.2</v>
      </c>
      <c r="D19" s="32">
        <v>6.8</v>
      </c>
      <c r="E19" s="30">
        <f t="shared" si="0"/>
        <v>212.5</v>
      </c>
      <c r="F19" s="28">
        <v>20</v>
      </c>
      <c r="G19" s="32">
        <v>18.600000000000001</v>
      </c>
      <c r="H19" s="30">
        <f t="shared" si="2"/>
        <v>93.000000000000014</v>
      </c>
      <c r="I19" s="33">
        <f>C19-F19</f>
        <v>-16.8</v>
      </c>
      <c r="J19" s="37">
        <f>D19-G19</f>
        <v>-11.8</v>
      </c>
    </row>
    <row r="20" spans="1:10" x14ac:dyDescent="0.3">
      <c r="A20" s="3"/>
    </row>
    <row r="21" spans="1:10" x14ac:dyDescent="0.3">
      <c r="A21" s="3"/>
    </row>
  </sheetData>
  <mergeCells count="7">
    <mergeCell ref="I8:J8"/>
    <mergeCell ref="A6:E6"/>
    <mergeCell ref="A7:F7"/>
    <mergeCell ref="A8:A9"/>
    <mergeCell ref="B8:B9"/>
    <mergeCell ref="C8:E8"/>
    <mergeCell ref="F8:H8"/>
  </mergeCells>
  <pageMargins left="0.31496062992125984" right="0.11811023622047245" top="0.74803149606299213" bottom="0.74803149606299213" header="0.31496062992125984" footer="0.31496062992125984"/>
  <pageSetup paperSize="9" scale="53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26.09</vt:lpstr>
      <vt:lpstr>03.10</vt:lpstr>
      <vt:lpstr>10.10.2022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Oleksandr</dc:creator>
  <cp:lastModifiedBy>Цыганок</cp:lastModifiedBy>
  <cp:lastPrinted>2022-10-10T07:00:54Z</cp:lastPrinted>
  <dcterms:created xsi:type="dcterms:W3CDTF">2015-08-19T08:19:24Z</dcterms:created>
  <dcterms:modified xsi:type="dcterms:W3CDTF">2022-10-10T07:09:08Z</dcterms:modified>
</cp:coreProperties>
</file>