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User\Desktop\зареєстровано у юстиції\"/>
    </mc:Choice>
  </mc:AlternateContent>
  <xr:revisionPtr revIDLastSave="0" documentId="8_{8459BAC0-D01D-4CED-91C3-76731D1D87F9}" xr6:coauthVersionLast="36" xr6:coauthVersionMax="36" xr10:uidLastSave="{00000000-0000-0000-0000-000000000000}"/>
  <bookViews>
    <workbookView xWindow="0" yWindow="0" windowWidth="20340" windowHeight="7515" tabRatio="936" activeTab="2" xr2:uid="{00000000-000D-0000-FFFF-FFFF00000000}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 (без ІТП)" sheetId="5" r:id="rId5"/>
    <sheet name="Додаток 6 (по ІТП) " sheetId="6" r:id="rId6"/>
    <sheet name="Додаток 7 (без ІТП) (2)" sheetId="7" r:id="rId7"/>
    <sheet name="Додаток 8 (по ІТП)  " sheetId="8" r:id="rId8"/>
    <sheet name="Дод 9 (Гар.вода без ІТП)" sheetId="9" r:id="rId9"/>
    <sheet name="Дод.10 (Гар.вода по ІТП)" sheetId="10" r:id="rId10"/>
  </sheets>
  <externalReferences>
    <externalReference r:id="rId11"/>
  </externalReferences>
  <definedNames>
    <definedName name="_xlnm.Print_Titles" localSheetId="8">'Дод 9 (Гар.вода без ІТП)'!$10:$11</definedName>
    <definedName name="_xlnm.Print_Titles" localSheetId="9">'Дод.10 (Гар.вода по ІТП)'!$A:$B</definedName>
    <definedName name="_xlnm.Print_Titles" localSheetId="0">'Додаток 1'!$7:$9</definedName>
    <definedName name="_xlnm.Print_Titles" localSheetId="1">'Додаток 2'!$8:$9</definedName>
    <definedName name="_xlnm.Print_Titles" localSheetId="4">'Додаток 5 (без ІТП)'!$8:$9</definedName>
    <definedName name="_xlnm.Print_Titles" localSheetId="5">'Додаток 6 (по ІТП) '!$8:$9</definedName>
    <definedName name="_xlnm.Print_Titles" localSheetId="6">'Додаток 7 (без ІТП) (2)'!$8:$9</definedName>
    <definedName name="_xlnm.Print_Titles" localSheetId="7">'Додаток 8 (по ІТП)  '!$7:$8</definedName>
    <definedName name="_xlnm.Print_Area" localSheetId="8">'Дод 9 (Гар.вода без ІТП)'!$A$1:$C$26</definedName>
    <definedName name="_xlnm.Print_Area" localSheetId="9">'Дод.10 (Гар.вода по ІТП)'!$A$1:$O$23</definedName>
    <definedName name="_xlnm.Print_Area" localSheetId="0">'Додаток 1'!$A$1:$D$51</definedName>
    <definedName name="_xlnm.Print_Area" localSheetId="1">'Додаток 2'!$A$1:$D$51</definedName>
    <definedName name="_xlnm.Print_Area" localSheetId="2">'Додаток 3'!$A$1:$D$47</definedName>
    <definedName name="_xlnm.Print_Area" localSheetId="3">'Додаток 4'!$A$1:$D$47</definedName>
    <definedName name="_xlnm.Print_Area" localSheetId="4">'Додаток 5 (без ІТП)'!$A$1:$D$55</definedName>
    <definedName name="_xlnm.Print_Area" localSheetId="5">'Додаток 6 (по ІТП) '!$A$1:$D$55</definedName>
    <definedName name="_xlnm.Print_Area" localSheetId="6">'Додаток 7 (без ІТП) (2)'!$A$1:$D$56</definedName>
    <definedName name="_xlnm.Print_Area" localSheetId="7">'Додаток 8 (по ІТП)  '!$A$1:$D$55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0" l="1"/>
  <c r="N18" i="10" s="1"/>
  <c r="L17" i="10"/>
  <c r="L18" i="10" s="1"/>
  <c r="J17" i="10"/>
  <c r="J18" i="10" s="1"/>
  <c r="H17" i="10"/>
  <c r="H18" i="10" s="1"/>
  <c r="F17" i="10"/>
  <c r="F18" i="10" s="1"/>
  <c r="D17" i="10"/>
  <c r="D18" i="10" s="1"/>
  <c r="O14" i="10"/>
  <c r="O17" i="10" s="1"/>
  <c r="N14" i="10"/>
  <c r="M14" i="10"/>
  <c r="M17" i="10" s="1"/>
  <c r="L14" i="10"/>
  <c r="K14" i="10"/>
  <c r="K17" i="10" s="1"/>
  <c r="J14" i="10"/>
  <c r="I14" i="10"/>
  <c r="I17" i="10" s="1"/>
  <c r="H14" i="10"/>
  <c r="G14" i="10"/>
  <c r="G17" i="10" s="1"/>
  <c r="F14" i="10"/>
  <c r="E14" i="10"/>
  <c r="E17" i="10" s="1"/>
  <c r="D14" i="10"/>
  <c r="C14" i="10"/>
  <c r="C17" i="10" s="1"/>
  <c r="C16" i="9"/>
  <c r="C19" i="9" s="1"/>
  <c r="C19" i="10" l="1"/>
  <c r="C18" i="10"/>
  <c r="E19" i="10"/>
  <c r="E18" i="10"/>
  <c r="G19" i="10"/>
  <c r="G18" i="10"/>
  <c r="I19" i="10"/>
  <c r="I18" i="10"/>
  <c r="K19" i="10"/>
  <c r="K18" i="10"/>
  <c r="M19" i="10"/>
  <c r="M18" i="10"/>
  <c r="O19" i="10"/>
  <c r="O18" i="10"/>
  <c r="D19" i="10"/>
  <c r="F19" i="10"/>
  <c r="H19" i="10"/>
  <c r="J19" i="10"/>
  <c r="L19" i="10"/>
  <c r="N19" i="10"/>
  <c r="C21" i="9"/>
  <c r="C20" i="9"/>
  <c r="D18" i="2" l="1"/>
  <c r="C36" i="4" l="1"/>
  <c r="C28" i="4"/>
  <c r="C24" i="4"/>
  <c r="C20" i="4"/>
  <c r="C13" i="4" s="1"/>
  <c r="D41" i="4"/>
  <c r="D40" i="4"/>
  <c r="D39" i="4"/>
  <c r="D38" i="4"/>
  <c r="D37" i="4"/>
  <c r="D35" i="4"/>
  <c r="D33" i="4"/>
  <c r="D32" i="4"/>
  <c r="D31" i="4"/>
  <c r="D30" i="4"/>
  <c r="D29" i="4"/>
  <c r="D27" i="4"/>
  <c r="D26" i="4"/>
  <c r="D25" i="4"/>
  <c r="D23" i="4"/>
  <c r="D22" i="4"/>
  <c r="D21" i="4"/>
  <c r="D19" i="4"/>
  <c r="D18" i="4"/>
  <c r="D17" i="4"/>
  <c r="D16" i="4"/>
  <c r="D15" i="4"/>
  <c r="D14" i="4"/>
  <c r="D20" i="4" l="1"/>
  <c r="D28" i="4"/>
  <c r="D36" i="4"/>
  <c r="D24" i="4"/>
  <c r="C34" i="4"/>
  <c r="D13" i="4"/>
  <c r="D34" i="4" s="1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8" i="8"/>
  <c r="C18" i="8"/>
  <c r="D17" i="8"/>
  <c r="C17" i="8"/>
  <c r="D16" i="8"/>
  <c r="C16" i="8"/>
  <c r="D15" i="8"/>
  <c r="D41" i="8" s="1"/>
  <c r="D49" i="8" s="1"/>
  <c r="C15" i="8"/>
  <c r="C41" i="8" s="1"/>
  <c r="C49" i="8" s="1"/>
  <c r="D13" i="8"/>
  <c r="D12" i="8"/>
  <c r="D11" i="8"/>
  <c r="D49" i="7"/>
  <c r="C49" i="7"/>
  <c r="D48" i="7"/>
  <c r="C48" i="7"/>
  <c r="D47" i="7"/>
  <c r="C47" i="7"/>
  <c r="D46" i="7"/>
  <c r="C46" i="7"/>
  <c r="D45" i="7"/>
  <c r="C45" i="7"/>
  <c r="D44" i="7"/>
  <c r="C44" i="7"/>
  <c r="D41" i="7"/>
  <c r="C41" i="7"/>
  <c r="D40" i="7"/>
  <c r="C40" i="7"/>
  <c r="D39" i="7"/>
  <c r="C39" i="7"/>
  <c r="D38" i="7"/>
  <c r="C38" i="7"/>
  <c r="D37" i="7"/>
  <c r="C37" i="7"/>
  <c r="D36" i="7"/>
  <c r="C36" i="7"/>
  <c r="D35" i="7"/>
  <c r="C35" i="7"/>
  <c r="D34" i="7"/>
  <c r="C34" i="7"/>
  <c r="D33" i="7"/>
  <c r="C33" i="7"/>
  <c r="D32" i="7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19" i="7"/>
  <c r="C19" i="7"/>
  <c r="D18" i="7"/>
  <c r="C18" i="7"/>
  <c r="D17" i="7"/>
  <c r="C17" i="7"/>
  <c r="D16" i="7"/>
  <c r="D42" i="7" s="1"/>
  <c r="D50" i="7" s="1"/>
  <c r="C16" i="7"/>
  <c r="C42" i="7" s="1"/>
  <c r="C50" i="7" s="1"/>
  <c r="D14" i="7"/>
  <c r="D13" i="7"/>
  <c r="D12" i="7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19" i="6"/>
  <c r="C19" i="6"/>
  <c r="D18" i="6"/>
  <c r="C18" i="6"/>
  <c r="D17" i="6"/>
  <c r="C17" i="6"/>
  <c r="D16" i="6"/>
  <c r="D42" i="6" s="1"/>
  <c r="D50" i="6" s="1"/>
  <c r="C16" i="6"/>
  <c r="C42" i="6" s="1"/>
  <c r="C50" i="6" s="1"/>
  <c r="D14" i="6"/>
  <c r="D13" i="6"/>
  <c r="D12" i="6"/>
  <c r="D49" i="5"/>
  <c r="C49" i="5"/>
  <c r="D48" i="5"/>
  <c r="C48" i="5"/>
  <c r="D47" i="5"/>
  <c r="C47" i="5"/>
  <c r="D46" i="5"/>
  <c r="C46" i="5"/>
  <c r="D45" i="5"/>
  <c r="C45" i="5"/>
  <c r="D44" i="5"/>
  <c r="C44" i="5"/>
  <c r="D41" i="5"/>
  <c r="C41" i="5"/>
  <c r="D40" i="5"/>
  <c r="C40" i="5"/>
  <c r="D39" i="5"/>
  <c r="C39" i="5"/>
  <c r="D38" i="5"/>
  <c r="C38" i="5"/>
  <c r="D37" i="5"/>
  <c r="C37" i="5"/>
  <c r="D36" i="5"/>
  <c r="C36" i="5"/>
  <c r="D35" i="5"/>
  <c r="C35" i="5"/>
  <c r="D34" i="5"/>
  <c r="C34" i="5"/>
  <c r="D33" i="5"/>
  <c r="C33" i="5"/>
  <c r="D32" i="5"/>
  <c r="C32" i="5"/>
  <c r="D31" i="5"/>
  <c r="C31" i="5"/>
  <c r="D30" i="5"/>
  <c r="C30" i="5"/>
  <c r="D29" i="5"/>
  <c r="C29" i="5"/>
  <c r="D28" i="5"/>
  <c r="C28" i="5"/>
  <c r="D27" i="5"/>
  <c r="C27" i="5"/>
  <c r="D26" i="5"/>
  <c r="C26" i="5"/>
  <c r="D25" i="5"/>
  <c r="D24" i="5" s="1"/>
  <c r="D16" i="5" s="1"/>
  <c r="D42" i="5" s="1"/>
  <c r="D50" i="5" s="1"/>
  <c r="C25" i="5"/>
  <c r="C24" i="5"/>
  <c r="D23" i="5"/>
  <c r="C23" i="5"/>
  <c r="D22" i="5"/>
  <c r="C22" i="5"/>
  <c r="D21" i="5"/>
  <c r="C21" i="5"/>
  <c r="D19" i="5"/>
  <c r="C19" i="5"/>
  <c r="D18" i="5"/>
  <c r="C18" i="5"/>
  <c r="D17" i="5"/>
  <c r="C17" i="5"/>
  <c r="C16" i="5" s="1"/>
  <c r="C42" i="5" s="1"/>
  <c r="C50" i="5" s="1"/>
  <c r="D14" i="5"/>
  <c r="D13" i="5"/>
  <c r="D12" i="5"/>
  <c r="D11" i="6" l="1"/>
  <c r="D11" i="5"/>
  <c r="C11" i="4"/>
  <c r="D10" i="8"/>
  <c r="D50" i="8" s="1"/>
  <c r="D11" i="7"/>
  <c r="D51" i="7" s="1"/>
  <c r="D14" i="3" l="1"/>
  <c r="D15" i="3"/>
  <c r="D16" i="3"/>
  <c r="D17" i="3"/>
  <c r="D18" i="3"/>
  <c r="D19" i="3"/>
  <c r="C20" i="3"/>
  <c r="C13" i="3" s="1"/>
  <c r="D21" i="3"/>
  <c r="D22" i="3"/>
  <c r="D23" i="3"/>
  <c r="C24" i="3"/>
  <c r="D25" i="3"/>
  <c r="D26" i="3"/>
  <c r="D27" i="3"/>
  <c r="C28" i="3"/>
  <c r="D29" i="3"/>
  <c r="D30" i="3"/>
  <c r="D31" i="3"/>
  <c r="D32" i="3"/>
  <c r="D33" i="3"/>
  <c r="D35" i="3"/>
  <c r="C36" i="3"/>
  <c r="D36" i="3" s="1"/>
  <c r="D37" i="3"/>
  <c r="D38" i="3"/>
  <c r="D39" i="3"/>
  <c r="D40" i="3"/>
  <c r="D41" i="3"/>
  <c r="D45" i="2"/>
  <c r="D44" i="2"/>
  <c r="D43" i="2"/>
  <c r="D42" i="2"/>
  <c r="D41" i="2"/>
  <c r="D40" i="2" s="1"/>
  <c r="C40" i="2"/>
  <c r="D37" i="2"/>
  <c r="D36" i="2"/>
  <c r="C32" i="2"/>
  <c r="D31" i="2"/>
  <c r="D30" i="2"/>
  <c r="D29" i="2"/>
  <c r="C28" i="2"/>
  <c r="D27" i="2"/>
  <c r="D26" i="2"/>
  <c r="D25" i="2"/>
  <c r="D24" i="2"/>
  <c r="C24" i="2"/>
  <c r="D23" i="2"/>
  <c r="D22" i="2"/>
  <c r="D21" i="2"/>
  <c r="D20" i="2" s="1"/>
  <c r="C20" i="2"/>
  <c r="D19" i="2"/>
  <c r="D17" i="2"/>
  <c r="D16" i="2"/>
  <c r="D15" i="2"/>
  <c r="D14" i="2"/>
  <c r="D13" i="2" s="1"/>
  <c r="C13" i="2"/>
  <c r="C12" i="2" s="1"/>
  <c r="D45" i="1"/>
  <c r="D44" i="1"/>
  <c r="D43" i="1"/>
  <c r="D42" i="1"/>
  <c r="D41" i="1"/>
  <c r="C40" i="1"/>
  <c r="D39" i="1"/>
  <c r="D37" i="1"/>
  <c r="D36" i="1"/>
  <c r="D35" i="1"/>
  <c r="D34" i="1"/>
  <c r="D33" i="1"/>
  <c r="C32" i="1"/>
  <c r="D31" i="1"/>
  <c r="D30" i="1"/>
  <c r="D29" i="1"/>
  <c r="C28" i="1"/>
  <c r="D27" i="1"/>
  <c r="D26" i="1"/>
  <c r="D25" i="1"/>
  <c r="C24" i="1"/>
  <c r="D23" i="1"/>
  <c r="D22" i="1"/>
  <c r="D21" i="1"/>
  <c r="C20" i="1"/>
  <c r="D19" i="1"/>
  <c r="D18" i="1"/>
  <c r="D17" i="1"/>
  <c r="D16" i="1"/>
  <c r="D15" i="1"/>
  <c r="D14" i="1"/>
  <c r="D13" i="1" s="1"/>
  <c r="C13" i="1"/>
  <c r="D28" i="3" l="1"/>
  <c r="D24" i="3"/>
  <c r="D20" i="3"/>
  <c r="D13" i="3" s="1"/>
  <c r="D28" i="1"/>
  <c r="D32" i="1"/>
  <c r="C38" i="2"/>
  <c r="C10" i="2" s="1"/>
  <c r="D10" i="2" s="1"/>
  <c r="C12" i="1"/>
  <c r="C38" i="1" s="1"/>
  <c r="C10" i="1" s="1"/>
  <c r="D10" i="1" s="1"/>
  <c r="D20" i="1"/>
  <c r="D12" i="1" s="1"/>
  <c r="D24" i="1"/>
  <c r="D40" i="1"/>
  <c r="D12" i="2"/>
  <c r="D28" i="2"/>
  <c r="C34" i="3"/>
  <c r="C11" i="3" s="1"/>
  <c r="D11" i="3" s="1"/>
  <c r="D34" i="3" l="1"/>
  <c r="D38" i="1"/>
  <c r="D38" i="2"/>
</calcChain>
</file>

<file path=xl/sharedStrings.xml><?xml version="1.0" encoding="utf-8"?>
<sst xmlns="http://schemas.openxmlformats.org/spreadsheetml/2006/main" count="741" uniqueCount="154">
  <si>
    <t>Додаток 1</t>
  </si>
  <si>
    <t>№ 
з/п</t>
  </si>
  <si>
    <t>Найменування показників</t>
  </si>
  <si>
    <t>Тариф на виробництво теплової енергії</t>
  </si>
  <si>
    <t>Виробнича собівартість, зокрема:</t>
  </si>
  <si>
    <t>1.1</t>
  </si>
  <si>
    <t>прямі матеріальні витрати, зокрема: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</si>
  <si>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</si>
  <si>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</si>
  <si>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</si>
  <si>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</si>
  <si>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</si>
  <si>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</si>
  <si>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</si>
  <si>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вода для технологічних потреб та водовідведення</t>
  </si>
  <si>
    <t>1.1.5</t>
  </si>
  <si>
    <t>матеріали,запасні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</si>
  <si>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</si>
  <si>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</si>
  <si>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</si>
  <si>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зокрема: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</si>
  <si>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</si>
  <si>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</si>
  <si>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</si>
  <si>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</si>
  <si>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</si>
  <si>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</si>
  <si>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</si>
  <si>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зокрема:</t>
  </si>
  <si>
    <t>1.4.1</t>
  </si>
  <si>
    <t>витрати на оплату праці</t>
  </si>
  <si>
    <t>1.4.2</t>
  </si>
  <si>
    <t>1.4.3</t>
  </si>
  <si>
    <t xml:space="preserve">інші витрати </t>
  </si>
  <si>
    <t>Адміністративні витрати, зокрема:</t>
  </si>
  <si>
    <t>2.1</t>
  </si>
  <si>
    <t>2.2</t>
  </si>
  <si>
    <t>2.3</t>
  </si>
  <si>
    <t>інші витрати</t>
  </si>
  <si>
    <t>Витрати на збут, зокрема:</t>
  </si>
  <si>
    <t>3.1</t>
  </si>
  <si>
    <t>3.2</t>
  </si>
  <si>
    <t>3.3</t>
  </si>
  <si>
    <t>Інші операційні витрати</t>
  </si>
  <si>
    <t>Фінансові витрати</t>
  </si>
  <si>
    <t>Повна собівартість</t>
  </si>
  <si>
    <t>Витрати на відшкодування втрат</t>
  </si>
  <si>
    <t>Розрахунковий прибуток, усього, зокрема:</t>
  </si>
  <si>
    <t>8.1</t>
  </si>
  <si>
    <t>податок на прибуток</t>
  </si>
  <si>
    <t>8.2</t>
  </si>
  <si>
    <t>дивіденди</t>
  </si>
  <si>
    <t>резервний фонд (капітал)</t>
  </si>
  <si>
    <t>8.4</t>
  </si>
  <si>
    <t>на розвиток виробництва (виробничі інвестиції)</t>
  </si>
  <si>
    <t>8.5</t>
  </si>
  <si>
    <t>інше використання прибутку (обігові кошти)</t>
  </si>
  <si>
    <t>Директор департаменту</t>
  </si>
  <si>
    <t>житлово-комунального господарства</t>
  </si>
  <si>
    <t>С.В. Гончаренко</t>
  </si>
  <si>
    <t>Додаток 2</t>
  </si>
  <si>
    <t>Тариф на транспортування теплової енергії</t>
  </si>
  <si>
    <t>транспортування теплової енергії тепловими мережами інших підприємств</t>
  </si>
  <si>
    <t>матеріали, запасні частини та інші матеріальні ресурси</t>
  </si>
  <si>
    <t>1.1.4.1</t>
  </si>
  <si>
    <t>у т.ч.:вартість втрат теплової енергії в теплових мережах</t>
  </si>
  <si>
    <t>7</t>
  </si>
  <si>
    <t>8</t>
  </si>
  <si>
    <t>9</t>
  </si>
  <si>
    <t>8.3</t>
  </si>
  <si>
    <t>прямі матеріальні витрати</t>
  </si>
  <si>
    <t>Тариф на постачання теплової енергії</t>
  </si>
  <si>
    <t>Додаток 3</t>
  </si>
  <si>
    <t>Донецької обласної державної адміністрації</t>
  </si>
  <si>
    <t>Структура тарифу на виробництво теплової енергії</t>
  </si>
  <si>
    <t>Структура тарифу на постачання теплової енергії</t>
  </si>
  <si>
    <t>Додаток 4</t>
  </si>
  <si>
    <t>Структура тарифу на транспортування теплової енергії</t>
  </si>
  <si>
    <t>Додаток 5</t>
  </si>
  <si>
    <t>Тариф на теплову енергію, у тому числі:</t>
  </si>
  <si>
    <t>Х</t>
  </si>
  <si>
    <t>Структура витрат на теплову енергію, тис. грн на рік</t>
  </si>
  <si>
    <t>Загальна вартість теплової енергії</t>
  </si>
  <si>
    <t>Додаток 6</t>
  </si>
  <si>
    <t>Структура тарифу на теплову енергію, грн/Гкал</t>
  </si>
  <si>
    <t>Додаток 7</t>
  </si>
  <si>
    <t>Додаток 8</t>
  </si>
  <si>
    <t>Відпуск теплової енергії з колекторів котелень  власним споживачам, Гкал</t>
  </si>
  <si>
    <t>Реалізація теплової енергії власним споживачам, Гкал</t>
  </si>
  <si>
    <t>Реалізація теплової енергії власним 
споживачам без ІТП, Гкал</t>
  </si>
  <si>
    <t>Реалізація теплової енергії власним 
споживачам по ІТП, Гкал</t>
  </si>
  <si>
    <t>Тариф на послуги з постачання теплової енергії (з ПДВ)</t>
  </si>
  <si>
    <t>1.</t>
  </si>
  <si>
    <t>Структура тарифу на виробництво теплової енергії обласного комунального підприємства  «Донецьктеплокомуненерго»</t>
  </si>
  <si>
    <t>до розпорядження голови Донецької обласної державної адміністрації, керівника обласної військово-цивільної адміністрації</t>
  </si>
  <si>
    <t>29 липня 2020 року № 805/5-20</t>
  </si>
  <si>
    <t>______________________________________________________________________</t>
  </si>
  <si>
    <t>Структура тарифу на транспортування теплової енергії обласного комунального підприємства  «Донецьктеплокомуненерго»</t>
  </si>
  <si>
    <t>Структура тарифу на постачання теплової енергії для споживачів без індивідуальних теплових пунктів обласного комунального підприємства  «Донецьктеплокомуненерго»</t>
  </si>
  <si>
    <t>Структура тарифу на постачання теплової енергії для споживачів в багатоквартирних будинках з індивідуальними тепловими пунктами обласного комунального підприємства  «Донецьктеплокомуненерго»</t>
  </si>
  <si>
    <t>Структура тарифу на теплову енергію для споживачів без індивідуальних теплових пунктів обласного комунального підприємства  «Донецьктеплокомуненерго»</t>
  </si>
  <si>
    <t>Структура тарифу на теплову енергію для споживачів в багатоквартирних будинках 
з індивідуальними тепловими пунктами обласного комунального підприємства  «Донецьктеплокомуненерго»</t>
  </si>
  <si>
    <t>Структура тарифу на послуги з постачання теплової енергії для споживачів без індивідуальних теплових пунктів обласного комунального підприємства  «Донецьктеплокомуненерго»</t>
  </si>
  <si>
    <t>Структура тарифу на послуги з постачання теплової енергії для споживачів в багатоквартирних будинках з індивідуальними тепловими пунктами обласного комунального підприємства  «Донецьктеплокомуненерго»</t>
  </si>
  <si>
    <t>Додаток 9</t>
  </si>
  <si>
    <t>до розпорядження голови Донецької обласної                            державної адміністрації, керівника обласної              військово-цивільної адміністрації</t>
  </si>
  <si>
    <t>Структура тарифу на послуги з постачання гарячої води
для споживачів без індивідуальних теплових пунктів обласного комунального підприємства  «Донецьктеплокомуненерго»</t>
  </si>
  <si>
    <r>
      <t>Тариф, грн/м</t>
    </r>
    <r>
      <rPr>
        <b/>
        <vertAlign val="superscript"/>
        <sz val="14"/>
        <color rgb="FF000000"/>
        <rFont val="Times New Roman"/>
        <family val="1"/>
        <charset val="204"/>
      </rPr>
      <t>3</t>
    </r>
  </si>
  <si>
    <t>1</t>
  </si>
  <si>
    <t>2</t>
  </si>
  <si>
    <t>Витрати на придбання води для послуги з гарячого водопстачання</t>
  </si>
  <si>
    <t>3</t>
  </si>
  <si>
    <t>Витрати на утримання абонентської служби</t>
  </si>
  <si>
    <t>4</t>
  </si>
  <si>
    <t>Решта витрат, крім послуг банку та інших установ із приймання і перерахування коштів споживачів</t>
  </si>
  <si>
    <t>5</t>
  </si>
  <si>
    <t xml:space="preserve"> 5.1</t>
  </si>
  <si>
    <t xml:space="preserve">прибуток у тарифі на теплову енергію </t>
  </si>
  <si>
    <t xml:space="preserve"> 5.2</t>
  </si>
  <si>
    <t>6</t>
  </si>
  <si>
    <t>Тариф на послуги з постачання гарячої води (без ПДВ)</t>
  </si>
  <si>
    <t>ПДВ</t>
  </si>
  <si>
    <t>Тариф на послуги з постачання гарячої води (з ПДВ)</t>
  </si>
  <si>
    <t>________________________________________________________________________________________</t>
  </si>
  <si>
    <t xml:space="preserve">                   С.В. Гончаренко</t>
  </si>
  <si>
    <t>Додаток 10</t>
  </si>
  <si>
    <t>Структура тарифів на послугу з постачання гарячої води
для споживачів в багатоквартирних будинках з індивідуальними тепловими пунктами обласного комунального підприємства  «Донецьктеплокомуненерго»</t>
  </si>
  <si>
    <r>
      <t>Тарифи на послуги з постачання гарячої води
для багатоквартирних будинків з індивідуальними тепловими пунктами, грн/м</t>
    </r>
    <r>
      <rPr>
        <b/>
        <vertAlign val="superscript"/>
        <sz val="17"/>
        <color theme="1"/>
        <rFont val="Times New Roman"/>
        <family val="1"/>
        <charset val="204"/>
      </rPr>
      <t>3</t>
    </r>
  </si>
  <si>
    <t>за адресою: вул. Донська, буд. 7</t>
  </si>
  <si>
    <t>за адресою: вул. Донська,буд. 9</t>
  </si>
  <si>
    <t>за адресою: вул.
Новосодівська, буд. 21</t>
  </si>
  <si>
    <t>за адресою: вул.
Новосодівська,буд. 13</t>
  </si>
  <si>
    <t>за адресою: провул. Донський, буд. 3</t>
  </si>
  <si>
    <t>за адресою: вул.
Новосодівська, буд. 5</t>
  </si>
  <si>
    <t>за адресою: вул. Донська, буд. 11</t>
  </si>
  <si>
    <t>за адресою: вул. Новосодівська, буд. 15</t>
  </si>
  <si>
    <t>за адресою: провул. Донський, буд. 7</t>
  </si>
  <si>
    <t>за адресою:  вул. Новосодівська, буд. 17</t>
  </si>
  <si>
    <t>за адресою: вул. Новосодівська, буд. 19</t>
  </si>
  <si>
    <t>за адресою: провул. Донський, буд. 1</t>
  </si>
  <si>
    <t>за адресою: провул. Донський, буд. 5</t>
  </si>
  <si>
    <t>Витрати на придбання води для послуги з гарячого водопостачання</t>
  </si>
  <si>
    <t>Тарифи на послугу з постачання гарячої води (без ПДВ)</t>
  </si>
  <si>
    <t>Тарифи на послуги з постачання гарячої води (з ПДВ)</t>
  </si>
  <si>
    <t>_________________________________________________________________________________________________________________</t>
  </si>
  <si>
    <t>Тарифні витрати</t>
  </si>
  <si>
    <t>грн/Гкал, без ПДВ</t>
  </si>
  <si>
    <t>Тариф</t>
  </si>
  <si>
    <t xml:space="preserve"> тис.грн на рік, без ПДВ</t>
  </si>
  <si>
    <t>Собівартість власної теплової енергії, яка врахована у встановлених тарифах на теплову енергію</t>
  </si>
  <si>
    <t>грн/Гкал</t>
  </si>
  <si>
    <t>Структура тарифу на послуги з постачання теплової енергії, грн/Гкал (без ПДВ)</t>
  </si>
  <si>
    <t xml:space="preserve"> тис.грн на рік</t>
  </si>
  <si>
    <t>Структура витрат на послуги з постачання теплової енергії, тис. грн на рік (без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</si>
</sst>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#,##0.0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Bookman Old Style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Bookman Old Style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vertAlign val="superscript"/>
      <sz val="14"/>
      <color rgb="FF00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b/>
      <vertAlign val="superscript"/>
      <sz val="17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7"/>
      <color rgb="FF000000"/>
      <name val="Times New Roman"/>
      <family val="1"/>
      <charset val="204"/>
    </font>
    <font>
      <b/>
      <sz val="17"/>
      <color theme="1"/>
      <name val="Calibri"/>
      <family val="2"/>
      <charset val="204"/>
      <scheme val="minor"/>
    </font>
    <font>
      <sz val="16.5"/>
      <color rgb="FF000000"/>
      <name val="Times New Roman"/>
      <family val="1"/>
      <charset val="204"/>
    </font>
    <font>
      <sz val="1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.5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left" vertical="center" wrapText="1"/>
    </xf>
    <xf numFmtId="0" fontId="0" fillId="2" borderId="0" xfId="0" applyFill="1"/>
    <xf numFmtId="0" fontId="3" fillId="0" borderId="0" xfId="0" applyFont="1" applyFill="1" applyAlignment="1">
      <alignment horizontal="left" vertical="center"/>
    </xf>
    <xf numFmtId="0" fontId="1" fillId="0" borderId="0" xfId="0" applyFont="1"/>
    <xf numFmtId="0" fontId="1" fillId="2" borderId="0" xfId="0" applyFont="1" applyFill="1"/>
    <xf numFmtId="165" fontId="1" fillId="0" borderId="0" xfId="0" applyNumberFormat="1" applyFont="1"/>
    <xf numFmtId="164" fontId="1" fillId="0" borderId="0" xfId="0" applyNumberFormat="1" applyFont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65" fontId="2" fillId="0" borderId="0" xfId="0" applyNumberFormat="1" applyFont="1"/>
    <xf numFmtId="0" fontId="4" fillId="0" borderId="0" xfId="0" applyFont="1" applyFill="1"/>
    <xf numFmtId="0" fontId="4" fillId="2" borderId="0" xfId="0" applyFont="1" applyFill="1"/>
    <xf numFmtId="0" fontId="6" fillId="0" borderId="0" xfId="0" applyFont="1"/>
    <xf numFmtId="0" fontId="6" fillId="2" borderId="0" xfId="0" applyFont="1" applyFill="1"/>
    <xf numFmtId="0" fontId="4" fillId="0" borderId="0" xfId="0" applyFont="1" applyAlignment="1">
      <alignment vertical="center" wrapText="1"/>
    </xf>
    <xf numFmtId="0" fontId="6" fillId="0" borderId="0" xfId="0" applyFont="1" applyFill="1"/>
    <xf numFmtId="0" fontId="7" fillId="0" borderId="0" xfId="0" applyFont="1"/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4" fontId="12" fillId="2" borderId="2" xfId="0" applyNumberFormat="1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16" fillId="0" borderId="0" xfId="0" applyFont="1" applyAlignment="1"/>
    <xf numFmtId="0" fontId="16" fillId="0" borderId="0" xfId="0" applyFont="1"/>
    <xf numFmtId="0" fontId="16" fillId="2" borderId="0" xfId="0" applyFont="1" applyFill="1" applyAlignment="1"/>
    <xf numFmtId="4" fontId="9" fillId="2" borderId="2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2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vertical="center"/>
    </xf>
    <xf numFmtId="4" fontId="11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 vertical="center"/>
    </xf>
    <xf numFmtId="0" fontId="7" fillId="0" borderId="2" xfId="0" applyFont="1" applyBorder="1" applyAlignment="1">
      <alignment horizontal="right"/>
    </xf>
    <xf numFmtId="4" fontId="13" fillId="2" borderId="2" xfId="0" applyNumberFormat="1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166" fontId="8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2" xfId="0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/>
    </xf>
    <xf numFmtId="0" fontId="18" fillId="0" borderId="0" xfId="0" applyFont="1"/>
    <xf numFmtId="0" fontId="7" fillId="0" borderId="2" xfId="0" applyFont="1" applyBorder="1" applyAlignment="1">
      <alignment horizontal="right" vertical="center"/>
    </xf>
    <xf numFmtId="0" fontId="14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0" borderId="0" xfId="0" applyFont="1"/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4" fontId="24" fillId="2" borderId="2" xfId="0" applyNumberFormat="1" applyFont="1" applyFill="1" applyBorder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4" fontId="21" fillId="2" borderId="2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3" fillId="2" borderId="0" xfId="0" applyFont="1" applyFill="1"/>
    <xf numFmtId="0" fontId="2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7" fillId="2" borderId="2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textRotation="90"/>
    </xf>
    <xf numFmtId="0" fontId="30" fillId="0" borderId="2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0" borderId="0" xfId="0" applyFont="1"/>
    <xf numFmtId="49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center" wrapText="1"/>
    </xf>
    <xf numFmtId="4" fontId="33" fillId="2" borderId="2" xfId="0" applyNumberFormat="1" applyFont="1" applyFill="1" applyBorder="1" applyAlignment="1">
      <alignment vertical="center" wrapText="1"/>
    </xf>
    <xf numFmtId="0" fontId="34" fillId="0" borderId="0" xfId="0" applyFont="1"/>
    <xf numFmtId="0" fontId="29" fillId="0" borderId="0" xfId="0" applyFont="1"/>
    <xf numFmtId="164" fontId="33" fillId="2" borderId="2" xfId="0" applyNumberFormat="1" applyFont="1" applyFill="1" applyBorder="1" applyAlignment="1">
      <alignment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34" fillId="2" borderId="0" xfId="0" applyFont="1" applyFill="1"/>
    <xf numFmtId="0" fontId="3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8" fillId="0" borderId="0" xfId="0" applyFont="1"/>
    <xf numFmtId="0" fontId="39" fillId="0" borderId="0" xfId="0" applyFont="1" applyFill="1" applyAlignment="1">
      <alignment vertical="center" wrapText="1"/>
    </xf>
    <xf numFmtId="0" fontId="40" fillId="0" borderId="0" xfId="0" applyFont="1"/>
    <xf numFmtId="0" fontId="41" fillId="0" borderId="0" xfId="0" applyFont="1"/>
    <xf numFmtId="0" fontId="41" fillId="2" borderId="0" xfId="0" applyFont="1" applyFill="1"/>
    <xf numFmtId="0" fontId="8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86;&#1088;&#1086;&#1090;&#1103;%20&#1052;.&#1030;\2020\&#1054;&#1050;&#1055;%20&#1044;&#1058;&#1050;&#1045;%20&#1095;&#1072;&#1089;&#1090;&#1100;%20&#1030;&#1030;\&#1056;&#1054;&#1047;&#1055;&#1054;&#1056;&#1071;&#1044;&#1046;&#1045;&#1053;&#1053;&#1071;%20&#1058;&#1040;&#1056;&#1048;&#1060;&#1048;%20&#1044;&#1058;&#1050;&#1045;\&#1080;&#1090;&#1086;&#1075;&#1086;&#1074;&#1099;&#1077;%2025.06.2020\&#1076;&#1086;&#1076;&#1072;&#1090;&#1086;&#1082;%201-8%20&#1076;&#1086;%20&#1088;&#1086;&#1079;&#1087;&#1086;&#1088;&#1103;&#1076;&#1078;&#1077;&#1085;&#1085;&#1103;%20(&#1044;&#1046;&#1050;&#104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1"/>
      <sheetName val="Додаток 2"/>
      <sheetName val="Додаток 3 (без ІТП)"/>
      <sheetName val="Додаток 4 (по ІТП)"/>
      <sheetName val="Додаток 5 (без ІТП)"/>
      <sheetName val="Додаток 6 (по ІТП) "/>
      <sheetName val="Додаток 7 (без ІТП)"/>
      <sheetName val="Додаток 8 (по ІТП)"/>
    </sheetNames>
    <sheetDataSet>
      <sheetData sheetId="0">
        <row r="15">
          <cell r="D15">
            <v>1183.31</v>
          </cell>
        </row>
        <row r="19">
          <cell r="C19">
            <v>682488.348</v>
          </cell>
          <cell r="D19">
            <v>691.61</v>
          </cell>
        </row>
        <row r="20">
          <cell r="C20">
            <v>18740.258000000002</v>
          </cell>
          <cell r="D20">
            <v>18.989999999999998</v>
          </cell>
        </row>
        <row r="22">
          <cell r="C22">
            <v>6098.7129999999997</v>
          </cell>
          <cell r="D22">
            <v>6.18</v>
          </cell>
        </row>
        <row r="23">
          <cell r="C23">
            <v>14806.51</v>
          </cell>
          <cell r="D23">
            <v>15</v>
          </cell>
        </row>
        <row r="24">
          <cell r="C24">
            <v>206282.48199999999</v>
          </cell>
          <cell r="D24">
            <v>209.04</v>
          </cell>
        </row>
        <row r="26">
          <cell r="C26">
            <v>45382.146000000001</v>
          </cell>
          <cell r="D26">
            <v>45.99</v>
          </cell>
        </row>
        <row r="27">
          <cell r="C27">
            <v>8683.9719999999998</v>
          </cell>
          <cell r="D27">
            <v>8.8000000000000007</v>
          </cell>
        </row>
        <row r="28">
          <cell r="C28">
            <v>9576.6010000000006</v>
          </cell>
          <cell r="D28">
            <v>9.6999999999999993</v>
          </cell>
        </row>
        <row r="30">
          <cell r="C30">
            <v>58248.413</v>
          </cell>
          <cell r="D30">
            <v>59.03</v>
          </cell>
        </row>
        <row r="31">
          <cell r="C31">
            <v>12814.651</v>
          </cell>
          <cell r="D31">
            <v>12.99</v>
          </cell>
        </row>
        <row r="32">
          <cell r="C32">
            <v>7175.4600000000046</v>
          </cell>
          <cell r="D32">
            <v>7.27</v>
          </cell>
        </row>
        <row r="34">
          <cell r="C34">
            <v>52240.592000000004</v>
          </cell>
          <cell r="D34">
            <v>52.94</v>
          </cell>
        </row>
        <row r="35">
          <cell r="C35">
            <v>11492.93</v>
          </cell>
          <cell r="D35">
            <v>11.65</v>
          </cell>
        </row>
        <row r="36">
          <cell r="C36">
            <v>9310.3829999999944</v>
          </cell>
          <cell r="D36">
            <v>9.43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1467.8100000000002</v>
          </cell>
          <cell r="D41">
            <v>1.49</v>
          </cell>
        </row>
        <row r="42">
          <cell r="C42">
            <v>0</v>
          </cell>
          <cell r="D42">
            <v>0</v>
          </cell>
        </row>
        <row r="44">
          <cell r="C44">
            <v>0</v>
          </cell>
          <cell r="D44">
            <v>0</v>
          </cell>
        </row>
        <row r="46">
          <cell r="C46">
            <v>3492.81306</v>
          </cell>
          <cell r="D46">
            <v>3.54</v>
          </cell>
        </row>
        <row r="47">
          <cell r="C47">
            <v>0</v>
          </cell>
          <cell r="D47">
            <v>0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19404.517</v>
          </cell>
          <cell r="D50">
            <v>19.66</v>
          </cell>
        </row>
      </sheetData>
      <sheetData sheetId="1">
        <row r="16">
          <cell r="D16">
            <v>399.2</v>
          </cell>
        </row>
        <row r="20">
          <cell r="C20">
            <v>76395.906000000003</v>
          </cell>
          <cell r="D20">
            <v>87.7</v>
          </cell>
        </row>
        <row r="22">
          <cell r="C22">
            <v>4325.1970000000001</v>
          </cell>
          <cell r="D22">
            <v>4.96</v>
          </cell>
        </row>
        <row r="23">
          <cell r="C23">
            <v>159415.076</v>
          </cell>
          <cell r="D23">
            <v>183</v>
          </cell>
        </row>
        <row r="25">
          <cell r="C25">
            <v>56516.953000000001</v>
          </cell>
          <cell r="D25">
            <v>64.88</v>
          </cell>
        </row>
        <row r="27">
          <cell r="C27">
            <v>12433.73</v>
          </cell>
          <cell r="D27">
            <v>14.27</v>
          </cell>
        </row>
        <row r="28">
          <cell r="C28">
            <v>5964.8990000000003</v>
          </cell>
          <cell r="D28">
            <v>6.85</v>
          </cell>
        </row>
        <row r="29">
          <cell r="C29">
            <v>986.90200000000004</v>
          </cell>
          <cell r="D29">
            <v>1.1299999999999999</v>
          </cell>
        </row>
        <row r="31">
          <cell r="C31">
            <v>10519.119999999999</v>
          </cell>
          <cell r="D31">
            <v>12.08</v>
          </cell>
        </row>
        <row r="32">
          <cell r="C32">
            <v>2314.2060000000001</v>
          </cell>
          <cell r="D32">
            <v>2.66</v>
          </cell>
        </row>
        <row r="33">
          <cell r="C33">
            <v>1295.8240000000005</v>
          </cell>
          <cell r="D33">
            <v>1.49</v>
          </cell>
        </row>
        <row r="35">
          <cell r="C35">
            <v>9434.1640000000007</v>
          </cell>
          <cell r="D35">
            <v>10.83</v>
          </cell>
        </row>
        <row r="36">
          <cell r="C36">
            <v>2075.5160000000001</v>
          </cell>
          <cell r="D36">
            <v>2.38</v>
          </cell>
        </row>
        <row r="37">
          <cell r="C37">
            <v>1681.3709999999987</v>
          </cell>
          <cell r="D37">
            <v>1.93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  <row r="41">
          <cell r="C41">
            <v>0</v>
          </cell>
          <cell r="D41">
            <v>0</v>
          </cell>
        </row>
        <row r="42">
          <cell r="C42">
            <v>265.07299999999998</v>
          </cell>
          <cell r="D42">
            <v>0.3</v>
          </cell>
        </row>
        <row r="43">
          <cell r="C43">
            <v>0</v>
          </cell>
          <cell r="D43">
            <v>0</v>
          </cell>
        </row>
        <row r="45">
          <cell r="C45">
            <v>0</v>
          </cell>
          <cell r="D45">
            <v>0</v>
          </cell>
        </row>
        <row r="47">
          <cell r="C47">
            <v>630.77</v>
          </cell>
          <cell r="D47">
            <v>0.72</v>
          </cell>
        </row>
        <row r="48">
          <cell r="C48">
            <v>0</v>
          </cell>
          <cell r="D48">
            <v>0</v>
          </cell>
        </row>
        <row r="49">
          <cell r="C49">
            <v>0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3504.2759999999998</v>
          </cell>
          <cell r="D51">
            <v>4.0199999999999996</v>
          </cell>
        </row>
      </sheetData>
      <sheetData sheetId="2">
        <row r="16">
          <cell r="D16">
            <v>25.91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1146.614</v>
          </cell>
          <cell r="D26">
            <v>1.33</v>
          </cell>
        </row>
        <row r="27">
          <cell r="C27">
            <v>252.255</v>
          </cell>
          <cell r="D27">
            <v>0.28999999999999998</v>
          </cell>
        </row>
        <row r="28">
          <cell r="C28">
            <v>141.245</v>
          </cell>
          <cell r="D28">
            <v>0.17</v>
          </cell>
        </row>
        <row r="30">
          <cell r="C30">
            <v>1028.3510000000001</v>
          </cell>
          <cell r="D30">
            <v>1.19</v>
          </cell>
        </row>
        <row r="31">
          <cell r="C31">
            <v>226.23699999999999</v>
          </cell>
          <cell r="D31">
            <v>0.26</v>
          </cell>
        </row>
        <row r="32">
          <cell r="C32">
            <v>183.27099999999982</v>
          </cell>
          <cell r="D32">
            <v>0.21</v>
          </cell>
        </row>
        <row r="34">
          <cell r="C34">
            <v>15000.771000000001</v>
          </cell>
          <cell r="D34">
            <v>17.399999999999999</v>
          </cell>
        </row>
        <row r="35">
          <cell r="C35">
            <v>3300.17</v>
          </cell>
          <cell r="D35">
            <v>3.83</v>
          </cell>
        </row>
        <row r="36">
          <cell r="C36">
            <v>592.59500000000003</v>
          </cell>
          <cell r="D36">
            <v>0.69</v>
          </cell>
        </row>
        <row r="37">
          <cell r="C37">
            <v>28.893999999999998</v>
          </cell>
          <cell r="D37">
            <v>0.03</v>
          </cell>
        </row>
        <row r="38">
          <cell r="C38">
            <v>0</v>
          </cell>
          <cell r="D38">
            <v>0</v>
          </cell>
        </row>
        <row r="42">
          <cell r="C42">
            <v>66.817999999999998</v>
          </cell>
          <cell r="D42">
            <v>0.08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371.21199999999999</v>
          </cell>
          <cell r="D46">
            <v>0.43</v>
          </cell>
        </row>
      </sheetData>
      <sheetData sheetId="3">
        <row r="16">
          <cell r="D16">
            <v>99.13</v>
          </cell>
        </row>
        <row r="19">
          <cell r="C19">
            <v>125.33</v>
          </cell>
          <cell r="D19">
            <v>14.02</v>
          </cell>
        </row>
        <row r="20">
          <cell r="C20">
            <v>353.726</v>
          </cell>
          <cell r="D20">
            <v>39.58</v>
          </cell>
        </row>
        <row r="22">
          <cell r="C22">
            <v>77.819999999999993</v>
          </cell>
          <cell r="D22">
            <v>8.7100000000000009</v>
          </cell>
        </row>
        <row r="23">
          <cell r="C23">
            <v>52.865000000000002</v>
          </cell>
          <cell r="D23">
            <v>5.92</v>
          </cell>
        </row>
        <row r="24">
          <cell r="C24">
            <v>31.843</v>
          </cell>
          <cell r="D24">
            <v>3.56</v>
          </cell>
        </row>
        <row r="26">
          <cell r="C26">
            <v>11.885</v>
          </cell>
          <cell r="D26">
            <v>1.33</v>
          </cell>
        </row>
        <row r="27">
          <cell r="C27">
            <v>2.6150000000000002</v>
          </cell>
          <cell r="D27">
            <v>0.28999999999999998</v>
          </cell>
        </row>
        <row r="28">
          <cell r="C28">
            <v>1.4630000000000001</v>
          </cell>
          <cell r="D28">
            <v>0.17</v>
          </cell>
        </row>
        <row r="30">
          <cell r="C30">
            <v>10.659000000000001</v>
          </cell>
          <cell r="D30">
            <v>1.19</v>
          </cell>
        </row>
        <row r="31">
          <cell r="C31">
            <v>2.3450000000000002</v>
          </cell>
          <cell r="D31">
            <v>0.26</v>
          </cell>
        </row>
        <row r="32">
          <cell r="C32">
            <v>1.899</v>
          </cell>
          <cell r="D32">
            <v>0.21</v>
          </cell>
        </row>
        <row r="34">
          <cell r="C34">
            <v>155.482</v>
          </cell>
          <cell r="D34">
            <v>17.399999999999999</v>
          </cell>
        </row>
        <row r="35">
          <cell r="C35">
            <v>34.206000000000003</v>
          </cell>
          <cell r="D35">
            <v>3.83</v>
          </cell>
        </row>
        <row r="36">
          <cell r="C36">
            <v>6.1420000000000003</v>
          </cell>
          <cell r="D36">
            <v>0.69</v>
          </cell>
        </row>
        <row r="37">
          <cell r="C37">
            <v>0.29899999999999999</v>
          </cell>
          <cell r="D37">
            <v>0.03</v>
          </cell>
        </row>
        <row r="38">
          <cell r="C38">
            <v>0</v>
          </cell>
          <cell r="D38">
            <v>0</v>
          </cell>
        </row>
        <row r="40">
          <cell r="C40">
            <v>0</v>
          </cell>
          <cell r="D40">
            <v>0</v>
          </cell>
        </row>
        <row r="42">
          <cell r="C42">
            <v>2.65</v>
          </cell>
          <cell r="D42">
            <v>0.3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14.722</v>
          </cell>
          <cell r="D46">
            <v>1.64</v>
          </cell>
        </row>
      </sheetData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187"/>
  <sheetViews>
    <sheetView view="pageBreakPreview" zoomScale="110" zoomScaleNormal="110" zoomScaleSheetLayoutView="110" workbookViewId="0">
      <selection activeCell="A5" sqref="A5:D5"/>
    </sheetView>
  </sheetViews>
  <sheetFormatPr defaultRowHeight="16.5" x14ac:dyDescent="0.25"/>
  <cols>
    <col min="1" max="1" width="7.140625" style="12" customWidth="1"/>
    <col min="2" max="2" width="71.28515625" style="12" customWidth="1"/>
    <col min="3" max="3" width="32.140625" style="17" customWidth="1"/>
    <col min="4" max="4" width="25.5703125" style="12" customWidth="1"/>
    <col min="5" max="5" width="9.140625" style="12"/>
    <col min="6" max="6" width="12.85546875" style="12" bestFit="1" customWidth="1"/>
    <col min="7" max="16384" width="9.140625" style="12"/>
  </cols>
  <sheetData>
    <row r="1" spans="1:4" ht="18" customHeight="1" x14ac:dyDescent="0.3">
      <c r="A1" s="22"/>
      <c r="B1" s="22"/>
      <c r="C1" s="84" t="s">
        <v>0</v>
      </c>
      <c r="D1" s="84"/>
    </row>
    <row r="2" spans="1:4" s="78" customFormat="1" ht="61.5" customHeight="1" x14ac:dyDescent="0.25">
      <c r="A2" s="77"/>
      <c r="B2" s="77"/>
      <c r="C2" s="128" t="s">
        <v>94</v>
      </c>
      <c r="D2" s="128"/>
    </row>
    <row r="3" spans="1:4" ht="20.25" x14ac:dyDescent="0.3">
      <c r="A3" s="22"/>
      <c r="B3" s="22"/>
      <c r="C3" s="130" t="s">
        <v>95</v>
      </c>
      <c r="D3" s="130"/>
    </row>
    <row r="4" spans="1:4" ht="19.5" x14ac:dyDescent="0.3">
      <c r="A4" s="22"/>
      <c r="B4" s="22"/>
      <c r="C4" s="23"/>
      <c r="D4" s="23"/>
    </row>
    <row r="5" spans="1:4" ht="45.75" customHeight="1" x14ac:dyDescent="0.25">
      <c r="A5" s="129" t="s">
        <v>93</v>
      </c>
      <c r="B5" s="129"/>
      <c r="C5" s="129"/>
      <c r="D5" s="129"/>
    </row>
    <row r="6" spans="1:4" ht="27.75" customHeight="1" x14ac:dyDescent="0.3">
      <c r="A6" s="138"/>
      <c r="B6" s="138"/>
      <c r="C6" s="138"/>
      <c r="D6" s="24"/>
    </row>
    <row r="7" spans="1:4" ht="22.5" customHeight="1" x14ac:dyDescent="0.25">
      <c r="A7" s="132" t="s">
        <v>1</v>
      </c>
      <c r="B7" s="132" t="s">
        <v>2</v>
      </c>
      <c r="C7" s="26" t="s">
        <v>145</v>
      </c>
      <c r="D7" s="27" t="s">
        <v>147</v>
      </c>
    </row>
    <row r="8" spans="1:4" ht="34.5" customHeight="1" x14ac:dyDescent="0.25">
      <c r="A8" s="133"/>
      <c r="B8" s="133"/>
      <c r="C8" s="127" t="s">
        <v>148</v>
      </c>
      <c r="D8" s="29" t="s">
        <v>146</v>
      </c>
    </row>
    <row r="9" spans="1:4" s="82" customFormat="1" ht="19.5" x14ac:dyDescent="0.3">
      <c r="A9" s="25">
        <v>1</v>
      </c>
      <c r="B9" s="25">
        <v>2</v>
      </c>
      <c r="C9" s="81">
        <v>3</v>
      </c>
      <c r="D9" s="53">
        <v>4</v>
      </c>
    </row>
    <row r="10" spans="1:4" ht="18.75" customHeight="1" x14ac:dyDescent="0.25">
      <c r="A10" s="25"/>
      <c r="B10" s="30" t="s">
        <v>3</v>
      </c>
      <c r="C10" s="59">
        <f>C38+C40</f>
        <v>1167706.5990600002</v>
      </c>
      <c r="D10" s="79">
        <f>ROUND(C10/C46*1000,2)</f>
        <v>1183.31</v>
      </c>
    </row>
    <row r="11" spans="1:4" ht="26.25" customHeight="1" x14ac:dyDescent="0.25">
      <c r="A11" s="135" t="s">
        <v>74</v>
      </c>
      <c r="B11" s="136"/>
      <c r="C11" s="136"/>
      <c r="D11" s="137"/>
    </row>
    <row r="12" spans="1:4" s="14" customFormat="1" ht="19.5" x14ac:dyDescent="0.25">
      <c r="A12" s="25">
        <v>1</v>
      </c>
      <c r="B12" s="32" t="s">
        <v>4</v>
      </c>
      <c r="C12" s="33">
        <f>C13+C19+C20+C24</f>
        <v>1070297.554</v>
      </c>
      <c r="D12" s="33">
        <f>D13+D19+D20+D24</f>
        <v>1084.6009999999999</v>
      </c>
    </row>
    <row r="13" spans="1:4" s="14" customFormat="1" ht="19.5" x14ac:dyDescent="0.25">
      <c r="A13" s="34" t="s">
        <v>5</v>
      </c>
      <c r="B13" s="32" t="s">
        <v>6</v>
      </c>
      <c r="C13" s="33">
        <f>SUM(C14:C18)</f>
        <v>722133.82900000003</v>
      </c>
      <c r="D13" s="33">
        <f>SUM(D14:D18)</f>
        <v>731.78</v>
      </c>
    </row>
    <row r="14" spans="1:4" ht="19.5" x14ac:dyDescent="0.25">
      <c r="A14" s="35" t="s">
        <v>7</v>
      </c>
      <c r="B14" s="36" t="s">
        <v>8</v>
      </c>
      <c r="C14" s="69">
        <v>682488.348</v>
      </c>
      <c r="D14" s="54">
        <f t="shared" ref="D14:D45" si="0">ROUND(C14/$C$46*1000,2)</f>
        <v>691.61</v>
      </c>
    </row>
    <row r="15" spans="1:4" ht="19.5" x14ac:dyDescent="0.25">
      <c r="A15" s="35" t="s">
        <v>9</v>
      </c>
      <c r="B15" s="36" t="s">
        <v>10</v>
      </c>
      <c r="C15" s="69">
        <v>18740.258000000002</v>
      </c>
      <c r="D15" s="54">
        <f t="shared" si="0"/>
        <v>18.989999999999998</v>
      </c>
    </row>
    <row r="16" spans="1:4" ht="19.5" x14ac:dyDescent="0.25">
      <c r="A16" s="35" t="s">
        <v>11</v>
      </c>
      <c r="B16" s="36" t="s">
        <v>12</v>
      </c>
      <c r="C16" s="69">
        <v>0</v>
      </c>
      <c r="D16" s="54">
        <f t="shared" si="0"/>
        <v>0</v>
      </c>
    </row>
    <row r="17" spans="1:4" ht="19.5" x14ac:dyDescent="0.25">
      <c r="A17" s="35" t="s">
        <v>13</v>
      </c>
      <c r="B17" s="36" t="s">
        <v>14</v>
      </c>
      <c r="C17" s="69">
        <v>6098.7129999999997</v>
      </c>
      <c r="D17" s="54">
        <f t="shared" si="0"/>
        <v>6.18</v>
      </c>
    </row>
    <row r="18" spans="1:4" ht="19.5" x14ac:dyDescent="0.25">
      <c r="A18" s="35" t="s">
        <v>15</v>
      </c>
      <c r="B18" s="36" t="s">
        <v>16</v>
      </c>
      <c r="C18" s="69">
        <v>14806.51</v>
      </c>
      <c r="D18" s="54">
        <f t="shared" si="0"/>
        <v>15</v>
      </c>
    </row>
    <row r="19" spans="1:4" s="14" customFormat="1" ht="19.5" x14ac:dyDescent="0.25">
      <c r="A19" s="34" t="s">
        <v>17</v>
      </c>
      <c r="B19" s="32" t="s">
        <v>18</v>
      </c>
      <c r="C19" s="33">
        <v>206282.48199999999</v>
      </c>
      <c r="D19" s="55">
        <f t="shared" si="0"/>
        <v>209.04</v>
      </c>
    </row>
    <row r="20" spans="1:4" s="14" customFormat="1" ht="19.5" x14ac:dyDescent="0.25">
      <c r="A20" s="34" t="s">
        <v>19</v>
      </c>
      <c r="B20" s="32" t="s">
        <v>20</v>
      </c>
      <c r="C20" s="33">
        <f>SUM(C21:C23)</f>
        <v>63642.719000000005</v>
      </c>
      <c r="D20" s="33">
        <f>SUM(D21:D23)</f>
        <v>64.490000000000009</v>
      </c>
    </row>
    <row r="21" spans="1:4" ht="19.5" x14ac:dyDescent="0.25">
      <c r="A21" s="35" t="s">
        <v>21</v>
      </c>
      <c r="B21" s="36" t="s">
        <v>22</v>
      </c>
      <c r="C21" s="69">
        <v>45382.146000000001</v>
      </c>
      <c r="D21" s="54">
        <f t="shared" si="0"/>
        <v>45.99</v>
      </c>
    </row>
    <row r="22" spans="1:4" ht="19.5" x14ac:dyDescent="0.25">
      <c r="A22" s="35" t="s">
        <v>23</v>
      </c>
      <c r="B22" s="36" t="s">
        <v>24</v>
      </c>
      <c r="C22" s="69">
        <v>8683.9719999999998</v>
      </c>
      <c r="D22" s="54">
        <f t="shared" si="0"/>
        <v>8.8000000000000007</v>
      </c>
    </row>
    <row r="23" spans="1:4" ht="19.5" x14ac:dyDescent="0.25">
      <c r="A23" s="35" t="s">
        <v>25</v>
      </c>
      <c r="B23" s="36" t="s">
        <v>26</v>
      </c>
      <c r="C23" s="69">
        <v>9576.6010000000006</v>
      </c>
      <c r="D23" s="54">
        <f t="shared" si="0"/>
        <v>9.6999999999999993</v>
      </c>
    </row>
    <row r="24" spans="1:4" s="14" customFormat="1" ht="19.5" x14ac:dyDescent="0.25">
      <c r="A24" s="34" t="s">
        <v>27</v>
      </c>
      <c r="B24" s="32" t="s">
        <v>28</v>
      </c>
      <c r="C24" s="33">
        <f>SUM(C25:C27)</f>
        <v>78238.524000000005</v>
      </c>
      <c r="D24" s="33">
        <f>SUM(D25:D27)</f>
        <v>79.290999999999997</v>
      </c>
    </row>
    <row r="25" spans="1:4" ht="19.5" x14ac:dyDescent="0.25">
      <c r="A25" s="35" t="s">
        <v>29</v>
      </c>
      <c r="B25" s="36" t="s">
        <v>30</v>
      </c>
      <c r="C25" s="69">
        <v>58248.413</v>
      </c>
      <c r="D25" s="54">
        <f t="shared" si="0"/>
        <v>59.03</v>
      </c>
    </row>
    <row r="26" spans="1:4" ht="19.5" x14ac:dyDescent="0.25">
      <c r="A26" s="35" t="s">
        <v>31</v>
      </c>
      <c r="B26" s="36" t="s">
        <v>22</v>
      </c>
      <c r="C26" s="69">
        <v>12814.651</v>
      </c>
      <c r="D26" s="54">
        <f>ROUND(C26/$C$46*1000,2)</f>
        <v>12.99</v>
      </c>
    </row>
    <row r="27" spans="1:4" ht="19.5" x14ac:dyDescent="0.25">
      <c r="A27" s="35" t="s">
        <v>32</v>
      </c>
      <c r="B27" s="36" t="s">
        <v>33</v>
      </c>
      <c r="C27" s="69">
        <v>7175.4600000000046</v>
      </c>
      <c r="D27" s="80">
        <f>ROUND(C27/$C$46*1000,3)</f>
        <v>7.2709999999999999</v>
      </c>
    </row>
    <row r="28" spans="1:4" s="14" customFormat="1" ht="19.5" x14ac:dyDescent="0.25">
      <c r="A28" s="34">
        <v>2</v>
      </c>
      <c r="B28" s="32" t="s">
        <v>34</v>
      </c>
      <c r="C28" s="33">
        <f>SUM(C29:C31)</f>
        <v>73043.904999999999</v>
      </c>
      <c r="D28" s="33">
        <f>SUM(D29:D31)</f>
        <v>74.02000000000001</v>
      </c>
    </row>
    <row r="29" spans="1:4" ht="19.5" x14ac:dyDescent="0.25">
      <c r="A29" s="35" t="s">
        <v>35</v>
      </c>
      <c r="B29" s="36" t="s">
        <v>30</v>
      </c>
      <c r="C29" s="69">
        <v>52240.592000000004</v>
      </c>
      <c r="D29" s="54">
        <f t="shared" si="0"/>
        <v>52.94</v>
      </c>
    </row>
    <row r="30" spans="1:4" ht="19.5" x14ac:dyDescent="0.25">
      <c r="A30" s="35" t="s">
        <v>36</v>
      </c>
      <c r="B30" s="36" t="s">
        <v>22</v>
      </c>
      <c r="C30" s="69">
        <v>11492.93</v>
      </c>
      <c r="D30" s="54">
        <f t="shared" si="0"/>
        <v>11.65</v>
      </c>
    </row>
    <row r="31" spans="1:4" ht="19.5" x14ac:dyDescent="0.25">
      <c r="A31" s="35" t="s">
        <v>37</v>
      </c>
      <c r="B31" s="36" t="s">
        <v>38</v>
      </c>
      <c r="C31" s="69">
        <v>9310.3829999999944</v>
      </c>
      <c r="D31" s="54">
        <f t="shared" si="0"/>
        <v>9.43</v>
      </c>
    </row>
    <row r="32" spans="1:4" s="14" customFormat="1" ht="19.5" x14ac:dyDescent="0.25">
      <c r="A32" s="25">
        <v>3</v>
      </c>
      <c r="B32" s="32" t="s">
        <v>39</v>
      </c>
      <c r="C32" s="33">
        <f>SUM(C33:C35)</f>
        <v>0</v>
      </c>
      <c r="D32" s="33">
        <f>SUM(D33:D35)</f>
        <v>0</v>
      </c>
    </row>
    <row r="33" spans="1:6" ht="19.5" x14ac:dyDescent="0.25">
      <c r="A33" s="35" t="s">
        <v>40</v>
      </c>
      <c r="B33" s="36" t="s">
        <v>30</v>
      </c>
      <c r="C33" s="69">
        <v>0</v>
      </c>
      <c r="D33" s="54">
        <f t="shared" si="0"/>
        <v>0</v>
      </c>
    </row>
    <row r="34" spans="1:6" ht="19.5" x14ac:dyDescent="0.25">
      <c r="A34" s="35" t="s">
        <v>41</v>
      </c>
      <c r="B34" s="36" t="s">
        <v>22</v>
      </c>
      <c r="C34" s="69">
        <v>0</v>
      </c>
      <c r="D34" s="54">
        <f t="shared" si="0"/>
        <v>0</v>
      </c>
    </row>
    <row r="35" spans="1:6" ht="19.5" x14ac:dyDescent="0.25">
      <c r="A35" s="35" t="s">
        <v>42</v>
      </c>
      <c r="B35" s="36" t="s">
        <v>38</v>
      </c>
      <c r="C35" s="69">
        <v>0</v>
      </c>
      <c r="D35" s="54">
        <f t="shared" si="0"/>
        <v>0</v>
      </c>
    </row>
    <row r="36" spans="1:6" s="14" customFormat="1" ht="19.5" x14ac:dyDescent="0.25">
      <c r="A36" s="25">
        <v>4</v>
      </c>
      <c r="B36" s="32" t="s">
        <v>43</v>
      </c>
      <c r="C36" s="33">
        <v>1467.8100000000002</v>
      </c>
      <c r="D36" s="55">
        <f t="shared" si="0"/>
        <v>1.49</v>
      </c>
    </row>
    <row r="37" spans="1:6" s="14" customFormat="1" ht="19.5" x14ac:dyDescent="0.25">
      <c r="A37" s="25">
        <v>5</v>
      </c>
      <c r="B37" s="32" t="s">
        <v>44</v>
      </c>
      <c r="C37" s="33">
        <v>0</v>
      </c>
      <c r="D37" s="55">
        <f t="shared" si="0"/>
        <v>0</v>
      </c>
    </row>
    <row r="38" spans="1:6" s="14" customFormat="1" ht="19.5" customHeight="1" x14ac:dyDescent="0.25">
      <c r="A38" s="25">
        <v>6</v>
      </c>
      <c r="B38" s="32" t="s">
        <v>45</v>
      </c>
      <c r="C38" s="33">
        <f>C12+C28+C32+C36</f>
        <v>1144809.2690000001</v>
      </c>
      <c r="D38" s="33">
        <f>D12+D28+D32+D36</f>
        <v>1160.1109999999999</v>
      </c>
      <c r="F38" s="15"/>
    </row>
    <row r="39" spans="1:6" s="14" customFormat="1" ht="17.25" customHeight="1" x14ac:dyDescent="0.25">
      <c r="A39" s="25">
        <v>7</v>
      </c>
      <c r="B39" s="32" t="s">
        <v>46</v>
      </c>
      <c r="C39" s="33">
        <v>0</v>
      </c>
      <c r="D39" s="55">
        <f t="shared" si="0"/>
        <v>0</v>
      </c>
    </row>
    <row r="40" spans="1:6" s="14" customFormat="1" ht="19.5" x14ac:dyDescent="0.25">
      <c r="A40" s="25">
        <v>8</v>
      </c>
      <c r="B40" s="32" t="s">
        <v>47</v>
      </c>
      <c r="C40" s="33">
        <f>SUM(C41:C45)</f>
        <v>22897.33006</v>
      </c>
      <c r="D40" s="33">
        <f>SUM(D41:D45)</f>
        <v>23.2</v>
      </c>
    </row>
    <row r="41" spans="1:6" ht="19.5" x14ac:dyDescent="0.25">
      <c r="A41" s="35" t="s">
        <v>48</v>
      </c>
      <c r="B41" s="36" t="s">
        <v>49</v>
      </c>
      <c r="C41" s="69">
        <v>3492.81306</v>
      </c>
      <c r="D41" s="54">
        <f t="shared" si="0"/>
        <v>3.54</v>
      </c>
    </row>
    <row r="42" spans="1:6" ht="19.5" x14ac:dyDescent="0.25">
      <c r="A42" s="35" t="s">
        <v>50</v>
      </c>
      <c r="B42" s="36" t="s">
        <v>51</v>
      </c>
      <c r="C42" s="69">
        <v>0</v>
      </c>
      <c r="D42" s="54">
        <f t="shared" si="0"/>
        <v>0</v>
      </c>
    </row>
    <row r="43" spans="1:6" ht="19.5" x14ac:dyDescent="0.25">
      <c r="A43" s="35" t="s">
        <v>69</v>
      </c>
      <c r="B43" s="36" t="s">
        <v>52</v>
      </c>
      <c r="C43" s="69">
        <v>0</v>
      </c>
      <c r="D43" s="54">
        <f t="shared" si="0"/>
        <v>0</v>
      </c>
    </row>
    <row r="44" spans="1:6" ht="19.5" x14ac:dyDescent="0.25">
      <c r="A44" s="35" t="s">
        <v>53</v>
      </c>
      <c r="B44" s="36" t="s">
        <v>54</v>
      </c>
      <c r="C44" s="69">
        <v>0</v>
      </c>
      <c r="D44" s="54">
        <f t="shared" si="0"/>
        <v>0</v>
      </c>
    </row>
    <row r="45" spans="1:6" ht="19.5" x14ac:dyDescent="0.25">
      <c r="A45" s="35" t="s">
        <v>55</v>
      </c>
      <c r="B45" s="36" t="s">
        <v>56</v>
      </c>
      <c r="C45" s="69">
        <v>19404.517</v>
      </c>
      <c r="D45" s="54">
        <f t="shared" si="0"/>
        <v>19.66</v>
      </c>
    </row>
    <row r="46" spans="1:6" s="16" customFormat="1" ht="39" x14ac:dyDescent="0.25">
      <c r="A46" s="39">
        <v>9</v>
      </c>
      <c r="B46" s="40" t="s">
        <v>87</v>
      </c>
      <c r="C46" s="70">
        <v>986815.12000000011</v>
      </c>
      <c r="D46" s="29" t="s">
        <v>80</v>
      </c>
    </row>
    <row r="47" spans="1:6" ht="27.75" customHeight="1" x14ac:dyDescent="0.25">
      <c r="A47" s="44"/>
      <c r="B47" s="139" t="s">
        <v>96</v>
      </c>
      <c r="C47" s="139"/>
      <c r="D47" s="139"/>
    </row>
    <row r="48" spans="1:6" ht="10.5" customHeight="1" x14ac:dyDescent="0.3">
      <c r="A48" s="41"/>
      <c r="B48" s="42"/>
      <c r="C48" s="43"/>
      <c r="D48" s="22"/>
    </row>
    <row r="49" spans="1:4" s="47" customFormat="1" ht="25.5" customHeight="1" x14ac:dyDescent="0.3">
      <c r="A49" s="131" t="s">
        <v>57</v>
      </c>
      <c r="B49" s="131"/>
      <c r="C49" s="45"/>
      <c r="D49" s="46"/>
    </row>
    <row r="50" spans="1:4" s="47" customFormat="1" ht="20.25" x14ac:dyDescent="0.3">
      <c r="A50" s="131" t="s">
        <v>58</v>
      </c>
      <c r="B50" s="131"/>
      <c r="C50" s="48"/>
      <c r="D50" s="46"/>
    </row>
    <row r="51" spans="1:4" s="47" customFormat="1" ht="18.75" customHeight="1" x14ac:dyDescent="0.3">
      <c r="A51" s="131" t="s">
        <v>73</v>
      </c>
      <c r="B51" s="131"/>
      <c r="C51" s="134" t="s">
        <v>59</v>
      </c>
      <c r="D51" s="134"/>
    </row>
    <row r="52" spans="1:4" x14ac:dyDescent="0.25">
      <c r="A52" s="16"/>
      <c r="B52" s="16"/>
    </row>
    <row r="53" spans="1:4" x14ac:dyDescent="0.25">
      <c r="A53" s="16"/>
      <c r="B53" s="16"/>
    </row>
    <row r="54" spans="1:4" x14ac:dyDescent="0.25">
      <c r="A54" s="16"/>
      <c r="B54" s="16"/>
    </row>
    <row r="55" spans="1:4" x14ac:dyDescent="0.25">
      <c r="A55" s="16"/>
      <c r="B55" s="16"/>
    </row>
    <row r="56" spans="1:4" x14ac:dyDescent="0.25">
      <c r="A56" s="16"/>
      <c r="B56" s="16"/>
    </row>
    <row r="57" spans="1:4" x14ac:dyDescent="0.25">
      <c r="A57" s="16"/>
      <c r="B57" s="16"/>
    </row>
    <row r="58" spans="1:4" x14ac:dyDescent="0.25">
      <c r="A58" s="16"/>
      <c r="B58" s="16"/>
    </row>
    <row r="59" spans="1:4" x14ac:dyDescent="0.25">
      <c r="A59" s="16"/>
      <c r="B59" s="16"/>
    </row>
    <row r="60" spans="1:4" x14ac:dyDescent="0.25">
      <c r="A60" s="16"/>
      <c r="B60" s="16"/>
    </row>
    <row r="61" spans="1:4" x14ac:dyDescent="0.25">
      <c r="A61" s="16"/>
      <c r="B61" s="16"/>
    </row>
    <row r="62" spans="1:4" x14ac:dyDescent="0.25">
      <c r="A62" s="16"/>
      <c r="B62" s="16"/>
    </row>
    <row r="63" spans="1:4" x14ac:dyDescent="0.25">
      <c r="A63" s="16"/>
      <c r="B63" s="16"/>
    </row>
    <row r="64" spans="1:4" x14ac:dyDescent="0.25">
      <c r="A64" s="16"/>
      <c r="B64" s="16"/>
    </row>
    <row r="65" spans="1:2" x14ac:dyDescent="0.25">
      <c r="A65" s="16"/>
      <c r="B65" s="16"/>
    </row>
    <row r="66" spans="1:2" x14ac:dyDescent="0.25">
      <c r="A66" s="16"/>
      <c r="B66" s="16"/>
    </row>
    <row r="67" spans="1:2" x14ac:dyDescent="0.25">
      <c r="A67" s="16"/>
      <c r="B67" s="16"/>
    </row>
    <row r="68" spans="1:2" x14ac:dyDescent="0.25">
      <c r="A68" s="16"/>
      <c r="B68" s="16"/>
    </row>
    <row r="69" spans="1:2" x14ac:dyDescent="0.25">
      <c r="A69" s="16"/>
      <c r="B69" s="16"/>
    </row>
    <row r="70" spans="1:2" x14ac:dyDescent="0.25">
      <c r="A70" s="16"/>
      <c r="B70" s="16"/>
    </row>
    <row r="71" spans="1:2" x14ac:dyDescent="0.25">
      <c r="A71" s="16"/>
      <c r="B71" s="16"/>
    </row>
    <row r="72" spans="1:2" x14ac:dyDescent="0.25">
      <c r="A72" s="16"/>
      <c r="B72" s="16"/>
    </row>
    <row r="73" spans="1:2" x14ac:dyDescent="0.25">
      <c r="A73" s="16"/>
      <c r="B73" s="16"/>
    </row>
    <row r="74" spans="1:2" x14ac:dyDescent="0.25">
      <c r="A74" s="16"/>
      <c r="B74" s="16"/>
    </row>
    <row r="75" spans="1:2" x14ac:dyDescent="0.25">
      <c r="A75" s="16"/>
      <c r="B75" s="16"/>
    </row>
    <row r="76" spans="1:2" x14ac:dyDescent="0.25">
      <c r="A76" s="16"/>
      <c r="B76" s="16"/>
    </row>
    <row r="77" spans="1:2" x14ac:dyDescent="0.25">
      <c r="A77" s="16"/>
      <c r="B77" s="16"/>
    </row>
    <row r="78" spans="1:2" x14ac:dyDescent="0.25">
      <c r="A78" s="16"/>
      <c r="B78" s="16"/>
    </row>
    <row r="79" spans="1:2" x14ac:dyDescent="0.25">
      <c r="A79" s="16"/>
      <c r="B79" s="16"/>
    </row>
    <row r="80" spans="1:2" x14ac:dyDescent="0.25">
      <c r="A80" s="16"/>
      <c r="B80" s="16"/>
    </row>
    <row r="81" spans="1:2" x14ac:dyDescent="0.25">
      <c r="A81" s="16"/>
      <c r="B81" s="16"/>
    </row>
    <row r="82" spans="1:2" x14ac:dyDescent="0.25">
      <c r="A82" s="16"/>
      <c r="B82" s="16"/>
    </row>
    <row r="83" spans="1:2" x14ac:dyDescent="0.25">
      <c r="A83" s="16"/>
      <c r="B83" s="16"/>
    </row>
    <row r="84" spans="1:2" x14ac:dyDescent="0.25">
      <c r="A84" s="16"/>
      <c r="B84" s="16"/>
    </row>
    <row r="85" spans="1:2" x14ac:dyDescent="0.25">
      <c r="A85" s="16"/>
      <c r="B85" s="16"/>
    </row>
    <row r="86" spans="1:2" x14ac:dyDescent="0.25">
      <c r="A86" s="16"/>
      <c r="B86" s="16"/>
    </row>
    <row r="87" spans="1:2" x14ac:dyDescent="0.25">
      <c r="A87" s="16"/>
      <c r="B87" s="16"/>
    </row>
    <row r="88" spans="1:2" x14ac:dyDescent="0.25">
      <c r="A88" s="16"/>
      <c r="B88" s="16"/>
    </row>
    <row r="89" spans="1:2" x14ac:dyDescent="0.25">
      <c r="A89" s="16"/>
      <c r="B89" s="16"/>
    </row>
    <row r="90" spans="1:2" x14ac:dyDescent="0.25">
      <c r="A90" s="16"/>
      <c r="B90" s="16"/>
    </row>
    <row r="91" spans="1:2" x14ac:dyDescent="0.25">
      <c r="A91" s="16"/>
      <c r="B91" s="16"/>
    </row>
    <row r="92" spans="1:2" x14ac:dyDescent="0.25">
      <c r="A92" s="16"/>
      <c r="B92" s="16"/>
    </row>
    <row r="93" spans="1:2" x14ac:dyDescent="0.25">
      <c r="A93" s="16"/>
      <c r="B93" s="16"/>
    </row>
    <row r="94" spans="1:2" x14ac:dyDescent="0.25">
      <c r="A94" s="16"/>
      <c r="B94" s="16"/>
    </row>
    <row r="95" spans="1:2" x14ac:dyDescent="0.25">
      <c r="A95" s="16"/>
      <c r="B95" s="16"/>
    </row>
    <row r="96" spans="1:2" x14ac:dyDescent="0.25">
      <c r="A96" s="16"/>
      <c r="B96" s="16"/>
    </row>
    <row r="97" spans="1:2" x14ac:dyDescent="0.25">
      <c r="A97" s="16"/>
      <c r="B97" s="16"/>
    </row>
    <row r="98" spans="1:2" x14ac:dyDescent="0.25">
      <c r="A98" s="16"/>
      <c r="B98" s="16"/>
    </row>
    <row r="99" spans="1:2" x14ac:dyDescent="0.25">
      <c r="A99" s="16"/>
      <c r="B99" s="16"/>
    </row>
    <row r="100" spans="1:2" x14ac:dyDescent="0.25">
      <c r="A100" s="16"/>
      <c r="B100" s="16"/>
    </row>
    <row r="101" spans="1:2" x14ac:dyDescent="0.25">
      <c r="A101" s="16"/>
      <c r="B101" s="16"/>
    </row>
    <row r="102" spans="1:2" x14ac:dyDescent="0.25">
      <c r="A102" s="16"/>
      <c r="B102" s="16"/>
    </row>
    <row r="103" spans="1:2" x14ac:dyDescent="0.25">
      <c r="A103" s="16"/>
      <c r="B103" s="16"/>
    </row>
    <row r="104" spans="1:2" x14ac:dyDescent="0.25">
      <c r="A104" s="16"/>
      <c r="B104" s="16"/>
    </row>
    <row r="105" spans="1:2" x14ac:dyDescent="0.25">
      <c r="A105" s="16"/>
      <c r="B105" s="16"/>
    </row>
    <row r="106" spans="1:2" x14ac:dyDescent="0.25">
      <c r="A106" s="16"/>
      <c r="B106" s="16"/>
    </row>
    <row r="107" spans="1:2" x14ac:dyDescent="0.25">
      <c r="A107" s="16"/>
      <c r="B107" s="16"/>
    </row>
    <row r="108" spans="1:2" x14ac:dyDescent="0.25">
      <c r="A108" s="16"/>
      <c r="B108" s="16"/>
    </row>
    <row r="109" spans="1:2" x14ac:dyDescent="0.25">
      <c r="A109" s="16"/>
      <c r="B109" s="16"/>
    </row>
    <row r="110" spans="1:2" x14ac:dyDescent="0.25">
      <c r="A110" s="16"/>
      <c r="B110" s="16"/>
    </row>
    <row r="111" spans="1:2" x14ac:dyDescent="0.25">
      <c r="A111" s="16"/>
      <c r="B111" s="16"/>
    </row>
    <row r="112" spans="1:2" x14ac:dyDescent="0.25">
      <c r="A112" s="16"/>
      <c r="B112" s="16"/>
    </row>
    <row r="113" spans="1:2" x14ac:dyDescent="0.25">
      <c r="A113" s="16"/>
      <c r="B113" s="16"/>
    </row>
    <row r="114" spans="1:2" x14ac:dyDescent="0.25">
      <c r="A114" s="16"/>
      <c r="B114" s="16"/>
    </row>
    <row r="115" spans="1:2" x14ac:dyDescent="0.25">
      <c r="A115" s="16"/>
      <c r="B115" s="16"/>
    </row>
    <row r="116" spans="1:2" x14ac:dyDescent="0.25">
      <c r="A116" s="16"/>
      <c r="B116" s="16"/>
    </row>
    <row r="117" spans="1:2" x14ac:dyDescent="0.25">
      <c r="A117" s="16"/>
      <c r="B117" s="16"/>
    </row>
    <row r="118" spans="1:2" x14ac:dyDescent="0.25">
      <c r="A118" s="16"/>
      <c r="B118" s="16"/>
    </row>
    <row r="119" spans="1:2" x14ac:dyDescent="0.25">
      <c r="A119" s="16"/>
      <c r="B119" s="16"/>
    </row>
    <row r="120" spans="1:2" x14ac:dyDescent="0.25">
      <c r="A120" s="16"/>
      <c r="B120" s="16"/>
    </row>
    <row r="121" spans="1:2" x14ac:dyDescent="0.25">
      <c r="A121" s="16"/>
      <c r="B121" s="16"/>
    </row>
    <row r="122" spans="1:2" x14ac:dyDescent="0.25">
      <c r="A122" s="16"/>
      <c r="B122" s="16"/>
    </row>
    <row r="123" spans="1:2" x14ac:dyDescent="0.25">
      <c r="A123" s="16"/>
      <c r="B123" s="16"/>
    </row>
    <row r="124" spans="1:2" x14ac:dyDescent="0.25">
      <c r="A124" s="16"/>
      <c r="B124" s="16"/>
    </row>
    <row r="125" spans="1:2" x14ac:dyDescent="0.25">
      <c r="A125" s="16"/>
      <c r="B125" s="16"/>
    </row>
    <row r="126" spans="1:2" x14ac:dyDescent="0.25">
      <c r="A126" s="16"/>
      <c r="B126" s="16"/>
    </row>
    <row r="127" spans="1:2" x14ac:dyDescent="0.25">
      <c r="A127" s="16"/>
      <c r="B127" s="16"/>
    </row>
    <row r="128" spans="1:2" x14ac:dyDescent="0.25">
      <c r="A128" s="16"/>
      <c r="B128" s="16"/>
    </row>
    <row r="129" spans="1:2" x14ac:dyDescent="0.25">
      <c r="A129" s="16"/>
      <c r="B129" s="16"/>
    </row>
    <row r="130" spans="1:2" x14ac:dyDescent="0.25">
      <c r="A130" s="16"/>
      <c r="B130" s="16"/>
    </row>
    <row r="131" spans="1:2" x14ac:dyDescent="0.25">
      <c r="A131" s="16"/>
      <c r="B131" s="16"/>
    </row>
    <row r="132" spans="1:2" x14ac:dyDescent="0.25">
      <c r="A132" s="16"/>
      <c r="B132" s="16"/>
    </row>
    <row r="133" spans="1:2" x14ac:dyDescent="0.25">
      <c r="A133" s="16"/>
      <c r="B133" s="16"/>
    </row>
    <row r="134" spans="1:2" x14ac:dyDescent="0.25">
      <c r="A134" s="16"/>
      <c r="B134" s="16"/>
    </row>
    <row r="135" spans="1:2" x14ac:dyDescent="0.25">
      <c r="A135" s="16"/>
      <c r="B135" s="16"/>
    </row>
    <row r="136" spans="1:2" x14ac:dyDescent="0.25">
      <c r="A136" s="16"/>
      <c r="B136" s="16"/>
    </row>
    <row r="137" spans="1:2" x14ac:dyDescent="0.25">
      <c r="A137" s="16"/>
      <c r="B137" s="16"/>
    </row>
    <row r="138" spans="1:2" x14ac:dyDescent="0.25">
      <c r="A138" s="16"/>
      <c r="B138" s="16"/>
    </row>
    <row r="139" spans="1:2" x14ac:dyDescent="0.25">
      <c r="A139" s="16"/>
      <c r="B139" s="16"/>
    </row>
    <row r="140" spans="1:2" x14ac:dyDescent="0.25">
      <c r="A140" s="16"/>
      <c r="B140" s="16"/>
    </row>
    <row r="141" spans="1:2" x14ac:dyDescent="0.25">
      <c r="A141" s="16"/>
      <c r="B141" s="16"/>
    </row>
    <row r="142" spans="1:2" x14ac:dyDescent="0.25">
      <c r="A142" s="16"/>
      <c r="B142" s="16"/>
    </row>
    <row r="143" spans="1:2" x14ac:dyDescent="0.25">
      <c r="A143" s="16"/>
      <c r="B143" s="16"/>
    </row>
    <row r="144" spans="1:2" x14ac:dyDescent="0.25">
      <c r="A144" s="16"/>
      <c r="B144" s="16"/>
    </row>
    <row r="145" spans="1:2" x14ac:dyDescent="0.25">
      <c r="A145" s="16"/>
      <c r="B145" s="16"/>
    </row>
    <row r="146" spans="1:2" x14ac:dyDescent="0.25">
      <c r="A146" s="16"/>
      <c r="B146" s="16"/>
    </row>
    <row r="147" spans="1:2" x14ac:dyDescent="0.25">
      <c r="A147" s="16"/>
      <c r="B147" s="16"/>
    </row>
    <row r="148" spans="1:2" x14ac:dyDescent="0.25">
      <c r="A148" s="16"/>
      <c r="B148" s="16"/>
    </row>
    <row r="149" spans="1:2" x14ac:dyDescent="0.25">
      <c r="A149" s="16"/>
      <c r="B149" s="16"/>
    </row>
    <row r="150" spans="1:2" x14ac:dyDescent="0.25">
      <c r="A150" s="16"/>
      <c r="B150" s="16"/>
    </row>
    <row r="151" spans="1:2" x14ac:dyDescent="0.25">
      <c r="A151" s="16"/>
      <c r="B151" s="16"/>
    </row>
    <row r="152" spans="1:2" x14ac:dyDescent="0.25">
      <c r="A152" s="16"/>
      <c r="B152" s="16"/>
    </row>
    <row r="153" spans="1:2" x14ac:dyDescent="0.25">
      <c r="A153" s="16"/>
      <c r="B153" s="16"/>
    </row>
    <row r="154" spans="1:2" x14ac:dyDescent="0.25">
      <c r="A154" s="16"/>
      <c r="B154" s="16"/>
    </row>
    <row r="155" spans="1:2" x14ac:dyDescent="0.25">
      <c r="A155" s="16"/>
      <c r="B155" s="16"/>
    </row>
    <row r="156" spans="1:2" x14ac:dyDescent="0.25">
      <c r="A156" s="16"/>
      <c r="B156" s="16"/>
    </row>
    <row r="157" spans="1:2" x14ac:dyDescent="0.25">
      <c r="A157" s="16"/>
      <c r="B157" s="16"/>
    </row>
    <row r="158" spans="1:2" x14ac:dyDescent="0.25">
      <c r="A158" s="16"/>
      <c r="B158" s="16"/>
    </row>
    <row r="159" spans="1:2" x14ac:dyDescent="0.25">
      <c r="A159" s="16"/>
      <c r="B159" s="16"/>
    </row>
    <row r="160" spans="1:2" x14ac:dyDescent="0.25">
      <c r="A160" s="16"/>
      <c r="B160" s="16"/>
    </row>
    <row r="161" spans="1:2" x14ac:dyDescent="0.25">
      <c r="A161" s="16"/>
      <c r="B161" s="16"/>
    </row>
    <row r="162" spans="1:2" x14ac:dyDescent="0.25">
      <c r="A162" s="16"/>
      <c r="B162" s="16"/>
    </row>
    <row r="163" spans="1:2" x14ac:dyDescent="0.25">
      <c r="A163" s="16"/>
      <c r="B163" s="16"/>
    </row>
    <row r="164" spans="1:2" x14ac:dyDescent="0.25">
      <c r="A164" s="16"/>
      <c r="B164" s="16"/>
    </row>
    <row r="165" spans="1:2" x14ac:dyDescent="0.25">
      <c r="A165" s="16"/>
      <c r="B165" s="16"/>
    </row>
    <row r="166" spans="1:2" x14ac:dyDescent="0.25">
      <c r="A166" s="16"/>
      <c r="B166" s="16"/>
    </row>
    <row r="167" spans="1:2" x14ac:dyDescent="0.25">
      <c r="A167" s="16"/>
      <c r="B167" s="16"/>
    </row>
    <row r="168" spans="1:2" x14ac:dyDescent="0.25">
      <c r="A168" s="16"/>
      <c r="B168" s="16"/>
    </row>
    <row r="169" spans="1:2" x14ac:dyDescent="0.25">
      <c r="A169" s="16"/>
      <c r="B169" s="16"/>
    </row>
    <row r="170" spans="1:2" x14ac:dyDescent="0.25">
      <c r="A170" s="16"/>
      <c r="B170" s="16"/>
    </row>
    <row r="171" spans="1:2" x14ac:dyDescent="0.25">
      <c r="A171" s="16"/>
      <c r="B171" s="16"/>
    </row>
    <row r="172" spans="1:2" x14ac:dyDescent="0.25">
      <c r="A172" s="16"/>
      <c r="B172" s="16"/>
    </row>
    <row r="173" spans="1:2" x14ac:dyDescent="0.25">
      <c r="A173" s="16"/>
      <c r="B173" s="16"/>
    </row>
    <row r="174" spans="1:2" x14ac:dyDescent="0.25">
      <c r="A174" s="16"/>
      <c r="B174" s="16"/>
    </row>
    <row r="175" spans="1:2" x14ac:dyDescent="0.25">
      <c r="A175" s="16"/>
      <c r="B175" s="16"/>
    </row>
    <row r="176" spans="1:2" x14ac:dyDescent="0.25">
      <c r="A176" s="16"/>
      <c r="B176" s="16"/>
    </row>
    <row r="177" spans="1:2" x14ac:dyDescent="0.25">
      <c r="A177" s="16"/>
      <c r="B177" s="16"/>
    </row>
    <row r="178" spans="1:2" x14ac:dyDescent="0.25">
      <c r="A178" s="16"/>
      <c r="B178" s="16"/>
    </row>
    <row r="179" spans="1:2" x14ac:dyDescent="0.25">
      <c r="A179" s="16"/>
      <c r="B179" s="16"/>
    </row>
    <row r="180" spans="1:2" x14ac:dyDescent="0.25">
      <c r="A180" s="16"/>
      <c r="B180" s="16"/>
    </row>
    <row r="181" spans="1:2" x14ac:dyDescent="0.25">
      <c r="A181" s="16"/>
      <c r="B181" s="16"/>
    </row>
    <row r="182" spans="1:2" x14ac:dyDescent="0.25">
      <c r="A182" s="16"/>
      <c r="B182" s="16"/>
    </row>
    <row r="183" spans="1:2" x14ac:dyDescent="0.25">
      <c r="A183" s="16"/>
      <c r="B183" s="16"/>
    </row>
    <row r="184" spans="1:2" x14ac:dyDescent="0.25">
      <c r="A184" s="16"/>
      <c r="B184" s="16"/>
    </row>
    <row r="185" spans="1:2" x14ac:dyDescent="0.25">
      <c r="A185" s="16"/>
      <c r="B185" s="16"/>
    </row>
    <row r="186" spans="1:2" x14ac:dyDescent="0.25">
      <c r="A186" s="16"/>
      <c r="B186" s="16"/>
    </row>
    <row r="187" spans="1:2" x14ac:dyDescent="0.25">
      <c r="A187" s="16"/>
      <c r="B187" s="16"/>
    </row>
  </sheetData>
  <mergeCells count="12">
    <mergeCell ref="A51:B51"/>
    <mergeCell ref="C51:D51"/>
    <mergeCell ref="A11:D11"/>
    <mergeCell ref="A6:C6"/>
    <mergeCell ref="A49:B49"/>
    <mergeCell ref="B47:D47"/>
    <mergeCell ref="C2:D2"/>
    <mergeCell ref="A5:D5"/>
    <mergeCell ref="C3:D3"/>
    <mergeCell ref="A50:B50"/>
    <mergeCell ref="B7:B8"/>
    <mergeCell ref="A7:A8"/>
  </mergeCells>
  <printOptions horizontalCentered="1"/>
  <pageMargins left="0.59055118110236227" right="0" top="0.35433070866141736" bottom="0.35433070866141736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4"/>
  <sheetViews>
    <sheetView view="pageBreakPreview" topLeftCell="A7" zoomScale="80" zoomScaleNormal="80" zoomScaleSheetLayoutView="80" workbookViewId="0">
      <selection activeCell="B11" sqref="B11"/>
    </sheetView>
  </sheetViews>
  <sheetFormatPr defaultRowHeight="15" x14ac:dyDescent="0.25"/>
  <cols>
    <col min="1" max="1" width="5.7109375" customWidth="1"/>
    <col min="2" max="2" width="54.28515625" customWidth="1"/>
    <col min="3" max="3" width="15.7109375" style="2" customWidth="1"/>
    <col min="4" max="4" width="15.140625" customWidth="1"/>
    <col min="5" max="5" width="16.5703125" customWidth="1"/>
    <col min="6" max="6" width="17" customWidth="1"/>
    <col min="7" max="7" width="15.5703125" customWidth="1"/>
    <col min="8" max="8" width="17.42578125" customWidth="1"/>
    <col min="9" max="9" width="15.85546875" customWidth="1"/>
    <col min="10" max="10" width="18.85546875" customWidth="1"/>
    <col min="11" max="11" width="18.42578125" customWidth="1"/>
    <col min="12" max="12" width="18.140625" customWidth="1"/>
    <col min="13" max="13" width="18.7109375" customWidth="1"/>
    <col min="14" max="14" width="24.5703125" customWidth="1"/>
    <col min="15" max="15" width="17.85546875" customWidth="1"/>
  </cols>
  <sheetData>
    <row r="1" spans="1:15" ht="19.5" x14ac:dyDescent="0.3">
      <c r="A1" s="18"/>
      <c r="B1" s="18"/>
      <c r="C1" s="19"/>
      <c r="D1" s="18"/>
      <c r="E1" s="18"/>
      <c r="F1" s="18"/>
      <c r="G1" s="18"/>
      <c r="H1" s="86"/>
      <c r="I1" s="18"/>
      <c r="J1" s="18"/>
      <c r="K1" s="18"/>
      <c r="L1" s="18"/>
      <c r="M1" s="18"/>
      <c r="N1" s="147" t="s">
        <v>125</v>
      </c>
      <c r="O1" s="147"/>
    </row>
    <row r="2" spans="1:15" ht="81.75" customHeight="1" x14ac:dyDescent="0.3">
      <c r="A2" s="18"/>
      <c r="B2" s="18"/>
      <c r="C2" s="19"/>
      <c r="D2" s="18"/>
      <c r="E2" s="18"/>
      <c r="F2" s="18"/>
      <c r="G2" s="18"/>
      <c r="H2" s="86"/>
      <c r="I2" s="18"/>
      <c r="J2" s="19"/>
      <c r="K2" s="18"/>
      <c r="L2" s="18"/>
      <c r="M2" s="18"/>
      <c r="N2" s="148" t="s">
        <v>94</v>
      </c>
      <c r="O2" s="148"/>
    </row>
    <row r="3" spans="1:15" ht="26.25" customHeight="1" x14ac:dyDescent="0.3">
      <c r="A3" s="18"/>
      <c r="B3" s="18"/>
      <c r="C3" s="19"/>
      <c r="D3" s="18"/>
      <c r="E3" s="18"/>
      <c r="F3" s="18"/>
      <c r="G3" s="18"/>
      <c r="H3" s="86"/>
      <c r="I3" s="18"/>
      <c r="J3" s="19"/>
      <c r="K3" s="18"/>
      <c r="L3" s="18"/>
      <c r="M3" s="18"/>
      <c r="N3" s="149" t="s">
        <v>95</v>
      </c>
      <c r="O3" s="149"/>
    </row>
    <row r="4" spans="1:15" ht="17.25" x14ac:dyDescent="0.3">
      <c r="A4" s="18"/>
      <c r="B4" s="102"/>
      <c r="C4" s="153"/>
      <c r="D4" s="153"/>
      <c r="E4" s="153"/>
      <c r="F4" s="153"/>
      <c r="G4" s="153"/>
      <c r="H4" s="18"/>
      <c r="I4" s="18"/>
      <c r="J4" s="153"/>
      <c r="K4" s="153"/>
      <c r="L4" s="153"/>
      <c r="M4" s="153"/>
      <c r="N4" s="153"/>
      <c r="O4" s="18"/>
    </row>
    <row r="5" spans="1:15" ht="77.25" customHeight="1" x14ac:dyDescent="0.25">
      <c r="A5" s="152" t="s">
        <v>126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5" ht="17.25" x14ac:dyDescent="0.3">
      <c r="A6" s="87"/>
      <c r="B6" s="87"/>
      <c r="C6" s="19"/>
      <c r="D6" s="18"/>
      <c r="E6" s="18"/>
      <c r="F6" s="18"/>
      <c r="G6" s="18"/>
      <c r="H6" s="18"/>
      <c r="I6" s="13"/>
      <c r="J6" s="19"/>
      <c r="K6" s="18"/>
      <c r="L6" s="18"/>
      <c r="M6" s="18"/>
      <c r="N6" s="18"/>
      <c r="O6" s="13"/>
    </row>
    <row r="7" spans="1:15" ht="52.5" customHeight="1" x14ac:dyDescent="0.25">
      <c r="A7" s="156" t="s">
        <v>1</v>
      </c>
      <c r="B7" s="156" t="s">
        <v>2</v>
      </c>
      <c r="C7" s="157" t="s">
        <v>127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1:15" s="104" customFormat="1" ht="245.25" customHeight="1" x14ac:dyDescent="0.25">
      <c r="A8" s="156"/>
      <c r="B8" s="156"/>
      <c r="C8" s="103" t="s">
        <v>128</v>
      </c>
      <c r="D8" s="103" t="s">
        <v>129</v>
      </c>
      <c r="E8" s="103" t="s">
        <v>130</v>
      </c>
      <c r="F8" s="103" t="s">
        <v>131</v>
      </c>
      <c r="G8" s="103" t="s">
        <v>132</v>
      </c>
      <c r="H8" s="103" t="s">
        <v>133</v>
      </c>
      <c r="I8" s="103" t="s">
        <v>134</v>
      </c>
      <c r="J8" s="103" t="s">
        <v>135</v>
      </c>
      <c r="K8" s="103" t="s">
        <v>136</v>
      </c>
      <c r="L8" s="103" t="s">
        <v>137</v>
      </c>
      <c r="M8" s="103" t="s">
        <v>138</v>
      </c>
      <c r="N8" s="103" t="s">
        <v>139</v>
      </c>
      <c r="O8" s="103" t="s">
        <v>140</v>
      </c>
    </row>
    <row r="9" spans="1:15" s="107" customFormat="1" ht="28.5" customHeight="1" x14ac:dyDescent="0.35">
      <c r="A9" s="105">
        <v>1</v>
      </c>
      <c r="B9" s="105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  <c r="K9" s="106">
        <v>11</v>
      </c>
      <c r="L9" s="106">
        <v>12</v>
      </c>
      <c r="M9" s="106">
        <v>13</v>
      </c>
      <c r="N9" s="106">
        <v>15</v>
      </c>
      <c r="O9" s="106">
        <v>16</v>
      </c>
    </row>
    <row r="10" spans="1:15" s="111" customFormat="1" ht="84.75" customHeight="1" x14ac:dyDescent="0.35">
      <c r="A10" s="108" t="s">
        <v>108</v>
      </c>
      <c r="B10" s="109" t="s">
        <v>149</v>
      </c>
      <c r="C10" s="110">
        <v>99.25</v>
      </c>
      <c r="D10" s="110">
        <v>99.02</v>
      </c>
      <c r="E10" s="110">
        <v>99.13</v>
      </c>
      <c r="F10" s="110">
        <v>98.99</v>
      </c>
      <c r="G10" s="110">
        <v>99.09</v>
      </c>
      <c r="H10" s="110">
        <v>99.08</v>
      </c>
      <c r="I10" s="110">
        <v>99.08</v>
      </c>
      <c r="J10" s="110">
        <v>99.14</v>
      </c>
      <c r="K10" s="110">
        <v>99.15</v>
      </c>
      <c r="L10" s="110">
        <v>99.1</v>
      </c>
      <c r="M10" s="110">
        <v>98.97</v>
      </c>
      <c r="N10" s="110">
        <v>99.1</v>
      </c>
      <c r="O10" s="110">
        <v>99.06</v>
      </c>
    </row>
    <row r="11" spans="1:15" s="112" customFormat="1" ht="70.5" customHeight="1" x14ac:dyDescent="0.35">
      <c r="A11" s="108" t="s">
        <v>109</v>
      </c>
      <c r="B11" s="109" t="s">
        <v>141</v>
      </c>
      <c r="C11" s="110">
        <v>15.6</v>
      </c>
      <c r="D11" s="110">
        <v>15.6</v>
      </c>
      <c r="E11" s="110">
        <v>15.6</v>
      </c>
      <c r="F11" s="110">
        <v>15.6</v>
      </c>
      <c r="G11" s="110">
        <v>15.6</v>
      </c>
      <c r="H11" s="110">
        <v>15.6</v>
      </c>
      <c r="I11" s="110">
        <v>15.6</v>
      </c>
      <c r="J11" s="110">
        <v>15.6</v>
      </c>
      <c r="K11" s="110">
        <v>15.6</v>
      </c>
      <c r="L11" s="110">
        <v>15.6</v>
      </c>
      <c r="M11" s="110">
        <v>15.6</v>
      </c>
      <c r="N11" s="110">
        <v>15.6</v>
      </c>
      <c r="O11" s="110">
        <v>15.6</v>
      </c>
    </row>
    <row r="12" spans="1:15" s="112" customFormat="1" ht="54.75" customHeight="1" x14ac:dyDescent="0.35">
      <c r="A12" s="108" t="s">
        <v>111</v>
      </c>
      <c r="B12" s="109" t="s">
        <v>112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</row>
    <row r="13" spans="1:15" s="112" customFormat="1" ht="69" customHeight="1" x14ac:dyDescent="0.35">
      <c r="A13" s="108" t="s">
        <v>113</v>
      </c>
      <c r="B13" s="109" t="s">
        <v>114</v>
      </c>
      <c r="C13" s="110">
        <v>3.88</v>
      </c>
      <c r="D13" s="113">
        <v>3.87</v>
      </c>
      <c r="E13" s="110">
        <v>5.03</v>
      </c>
      <c r="F13" s="113">
        <v>4.093</v>
      </c>
      <c r="G13" s="110">
        <v>3.94</v>
      </c>
      <c r="H13" s="110">
        <v>3.85</v>
      </c>
      <c r="I13" s="110">
        <v>4.3499999999999996</v>
      </c>
      <c r="J13" s="110">
        <v>4.28</v>
      </c>
      <c r="K13" s="110">
        <v>4.24</v>
      </c>
      <c r="L13" s="110">
        <v>3.68</v>
      </c>
      <c r="M13" s="110">
        <v>3.72</v>
      </c>
      <c r="N13" s="110">
        <v>4.34</v>
      </c>
      <c r="O13" s="110">
        <v>3.81</v>
      </c>
    </row>
    <row r="14" spans="1:15" s="111" customFormat="1" ht="56.25" customHeight="1" x14ac:dyDescent="0.35">
      <c r="A14" s="114" t="s">
        <v>115</v>
      </c>
      <c r="B14" s="115" t="s">
        <v>47</v>
      </c>
      <c r="C14" s="116">
        <f>SUM(C15:C16)</f>
        <v>0</v>
      </c>
      <c r="D14" s="116">
        <f t="shared" ref="D14:O14" si="0">SUM(D15:D16)</f>
        <v>0</v>
      </c>
      <c r="E14" s="116">
        <f t="shared" si="0"/>
        <v>0</v>
      </c>
      <c r="F14" s="116">
        <f t="shared" si="0"/>
        <v>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0</v>
      </c>
      <c r="K14" s="116">
        <f t="shared" si="0"/>
        <v>0</v>
      </c>
      <c r="L14" s="116">
        <f t="shared" si="0"/>
        <v>0</v>
      </c>
      <c r="M14" s="116">
        <f t="shared" si="0"/>
        <v>0</v>
      </c>
      <c r="N14" s="116">
        <f t="shared" si="0"/>
        <v>0</v>
      </c>
      <c r="O14" s="116">
        <f t="shared" si="0"/>
        <v>0</v>
      </c>
    </row>
    <row r="15" spans="1:15" s="112" customFormat="1" ht="56.25" customHeight="1" x14ac:dyDescent="0.35">
      <c r="A15" s="108" t="s">
        <v>116</v>
      </c>
      <c r="B15" s="109" t="s">
        <v>117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</row>
    <row r="16" spans="1:15" s="112" customFormat="1" ht="49.5" customHeight="1" x14ac:dyDescent="0.35">
      <c r="A16" s="108" t="s">
        <v>118</v>
      </c>
      <c r="B16" s="109" t="s">
        <v>49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</row>
    <row r="17" spans="1:18" s="119" customFormat="1" ht="65.25" customHeight="1" x14ac:dyDescent="0.35">
      <c r="A17" s="117" t="s">
        <v>119</v>
      </c>
      <c r="B17" s="118" t="s">
        <v>142</v>
      </c>
      <c r="C17" s="116">
        <f>SUM(C10:C16)</f>
        <v>118.72999999999999</v>
      </c>
      <c r="D17" s="116">
        <f t="shared" ref="D17:O17" si="1">SUM(D10:D14)</f>
        <v>118.49</v>
      </c>
      <c r="E17" s="116">
        <f t="shared" si="1"/>
        <v>119.75999999999999</v>
      </c>
      <c r="F17" s="116">
        <f t="shared" si="1"/>
        <v>118.68299999999999</v>
      </c>
      <c r="G17" s="116">
        <f t="shared" si="1"/>
        <v>118.63</v>
      </c>
      <c r="H17" s="116">
        <f t="shared" si="1"/>
        <v>118.52999999999999</v>
      </c>
      <c r="I17" s="116">
        <f t="shared" si="1"/>
        <v>119.02999999999999</v>
      </c>
      <c r="J17" s="116">
        <f t="shared" si="1"/>
        <v>119.02</v>
      </c>
      <c r="K17" s="116">
        <f t="shared" si="1"/>
        <v>118.99</v>
      </c>
      <c r="L17" s="116">
        <f t="shared" si="1"/>
        <v>118.38</v>
      </c>
      <c r="M17" s="116">
        <f t="shared" si="1"/>
        <v>118.28999999999999</v>
      </c>
      <c r="N17" s="116">
        <f t="shared" si="1"/>
        <v>119.03999999999999</v>
      </c>
      <c r="O17" s="116">
        <f t="shared" si="1"/>
        <v>118.47</v>
      </c>
    </row>
    <row r="18" spans="1:18" s="119" customFormat="1" ht="50.25" customHeight="1" x14ac:dyDescent="0.35">
      <c r="A18" s="117" t="s">
        <v>66</v>
      </c>
      <c r="B18" s="118" t="s">
        <v>121</v>
      </c>
      <c r="C18" s="116">
        <f>C17*20%</f>
        <v>23.745999999999999</v>
      </c>
      <c r="D18" s="116">
        <f t="shared" ref="D18:O18" si="2">D17*20%</f>
        <v>23.698</v>
      </c>
      <c r="E18" s="116">
        <f t="shared" si="2"/>
        <v>23.951999999999998</v>
      </c>
      <c r="F18" s="116">
        <f t="shared" si="2"/>
        <v>23.736599999999999</v>
      </c>
      <c r="G18" s="116">
        <f t="shared" si="2"/>
        <v>23.725999999999999</v>
      </c>
      <c r="H18" s="116">
        <f t="shared" si="2"/>
        <v>23.706</v>
      </c>
      <c r="I18" s="116">
        <f t="shared" si="2"/>
        <v>23.805999999999997</v>
      </c>
      <c r="J18" s="116">
        <f t="shared" si="2"/>
        <v>23.804000000000002</v>
      </c>
      <c r="K18" s="116">
        <f t="shared" si="2"/>
        <v>23.798000000000002</v>
      </c>
      <c r="L18" s="116">
        <f t="shared" si="2"/>
        <v>23.676000000000002</v>
      </c>
      <c r="M18" s="116">
        <f t="shared" si="2"/>
        <v>23.658000000000001</v>
      </c>
      <c r="N18" s="116">
        <f t="shared" si="2"/>
        <v>23.808</v>
      </c>
      <c r="O18" s="116">
        <f t="shared" si="2"/>
        <v>23.694000000000003</v>
      </c>
    </row>
    <row r="19" spans="1:18" s="112" customFormat="1" ht="60.75" customHeight="1" x14ac:dyDescent="0.35">
      <c r="A19" s="117" t="s">
        <v>67</v>
      </c>
      <c r="B19" s="118" t="s">
        <v>143</v>
      </c>
      <c r="C19" s="116">
        <f>ROUND(C17*1.2,2)</f>
        <v>142.47999999999999</v>
      </c>
      <c r="D19" s="116">
        <f t="shared" ref="D19:O19" si="3">ROUND(D17*1.2,2)</f>
        <v>142.19</v>
      </c>
      <c r="E19" s="116">
        <f t="shared" si="3"/>
        <v>143.71</v>
      </c>
      <c r="F19" s="116">
        <f t="shared" si="3"/>
        <v>142.41999999999999</v>
      </c>
      <c r="G19" s="116">
        <f t="shared" si="3"/>
        <v>142.36000000000001</v>
      </c>
      <c r="H19" s="116">
        <f t="shared" si="3"/>
        <v>142.24</v>
      </c>
      <c r="I19" s="116">
        <f t="shared" si="3"/>
        <v>142.84</v>
      </c>
      <c r="J19" s="116">
        <f t="shared" si="3"/>
        <v>142.82</v>
      </c>
      <c r="K19" s="116">
        <f t="shared" si="3"/>
        <v>142.79</v>
      </c>
      <c r="L19" s="116">
        <f t="shared" si="3"/>
        <v>142.06</v>
      </c>
      <c r="M19" s="116">
        <f t="shared" si="3"/>
        <v>141.94999999999999</v>
      </c>
      <c r="N19" s="116">
        <f t="shared" si="3"/>
        <v>142.85</v>
      </c>
      <c r="O19" s="116">
        <f t="shared" si="3"/>
        <v>142.16</v>
      </c>
    </row>
    <row r="20" spans="1:18" s="121" customFormat="1" ht="37.5" customHeight="1" x14ac:dyDescent="0.25">
      <c r="A20" s="160" t="s">
        <v>144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20"/>
      <c r="Q20" s="120"/>
      <c r="R20" s="120"/>
    </row>
    <row r="21" spans="1:18" s="124" customFormat="1" ht="23.25" x14ac:dyDescent="0.35">
      <c r="A21" s="122"/>
      <c r="B21" s="154" t="s">
        <v>57</v>
      </c>
      <c r="C21" s="154"/>
      <c r="D21" s="122"/>
      <c r="E21" s="122"/>
      <c r="F21" s="122"/>
      <c r="G21" s="122"/>
      <c r="H21" s="122"/>
      <c r="I21" s="122"/>
      <c r="J21" s="122"/>
      <c r="K21" s="123"/>
      <c r="L21" s="123"/>
      <c r="M21" s="122"/>
      <c r="N21" s="122"/>
      <c r="O21" s="122"/>
      <c r="P21" s="122"/>
      <c r="Q21" s="122"/>
      <c r="R21" s="122"/>
    </row>
    <row r="22" spans="1:18" s="124" customFormat="1" ht="23.25" x14ac:dyDescent="0.35">
      <c r="A22" s="122"/>
      <c r="B22" s="154" t="s">
        <v>58</v>
      </c>
      <c r="C22" s="154"/>
      <c r="D22" s="122"/>
      <c r="E22" s="122"/>
      <c r="F22" s="122"/>
      <c r="G22" s="122"/>
      <c r="H22" s="122"/>
      <c r="I22" s="122"/>
      <c r="J22" s="122"/>
      <c r="K22" s="123"/>
      <c r="L22" s="123"/>
      <c r="M22" s="122"/>
      <c r="N22" s="122"/>
      <c r="O22" s="122"/>
      <c r="P22" s="122"/>
      <c r="Q22" s="122"/>
      <c r="R22" s="122"/>
    </row>
    <row r="23" spans="1:18" s="124" customFormat="1" ht="25.5" customHeight="1" x14ac:dyDescent="0.35">
      <c r="A23" s="122"/>
      <c r="B23" s="154" t="s">
        <v>73</v>
      </c>
      <c r="C23" s="154"/>
      <c r="D23" s="122"/>
      <c r="E23" s="122"/>
      <c r="F23" s="122"/>
      <c r="G23" s="122"/>
      <c r="H23" s="155"/>
      <c r="I23" s="155"/>
      <c r="J23" s="122"/>
      <c r="K23" s="123"/>
      <c r="L23" s="123"/>
      <c r="M23" s="122"/>
      <c r="N23" s="155" t="s">
        <v>59</v>
      </c>
      <c r="O23" s="155"/>
      <c r="P23" s="122"/>
      <c r="Q23" s="155"/>
      <c r="R23" s="155"/>
    </row>
    <row r="24" spans="1:18" s="125" customFormat="1" ht="18.75" x14ac:dyDescent="0.3">
      <c r="C24" s="126"/>
    </row>
  </sheetData>
  <mergeCells count="16">
    <mergeCell ref="B23:C23"/>
    <mergeCell ref="H23:I23"/>
    <mergeCell ref="N23:O23"/>
    <mergeCell ref="Q23:R23"/>
    <mergeCell ref="A7:A8"/>
    <mergeCell ref="B7:B8"/>
    <mergeCell ref="C7:O7"/>
    <mergeCell ref="A20:O20"/>
    <mergeCell ref="B21:C21"/>
    <mergeCell ref="B22:C22"/>
    <mergeCell ref="A5:O5"/>
    <mergeCell ref="N1:O1"/>
    <mergeCell ref="N2:O2"/>
    <mergeCell ref="N3:O3"/>
    <mergeCell ref="C4:G4"/>
    <mergeCell ref="J4:N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D51"/>
  <sheetViews>
    <sheetView view="pageBreakPreview" topLeftCell="A43" zoomScale="110" zoomScaleNormal="110" zoomScaleSheetLayoutView="110" workbookViewId="0">
      <selection activeCell="D12" sqref="D12"/>
    </sheetView>
  </sheetViews>
  <sheetFormatPr defaultRowHeight="15" x14ac:dyDescent="0.25"/>
  <cols>
    <col min="1" max="1" width="9.5703125" customWidth="1"/>
    <col min="2" max="2" width="68.7109375" customWidth="1"/>
    <col min="3" max="3" width="31.7109375" style="2" customWidth="1"/>
    <col min="4" max="4" width="27.140625" customWidth="1"/>
    <col min="6" max="6" width="17.140625" customWidth="1"/>
  </cols>
  <sheetData>
    <row r="1" spans="1:4" ht="20.25" x14ac:dyDescent="0.25">
      <c r="A1" s="1"/>
      <c r="C1" s="140" t="s">
        <v>60</v>
      </c>
      <c r="D1" s="140"/>
    </row>
    <row r="2" spans="1:4" ht="64.5" customHeight="1" x14ac:dyDescent="0.25">
      <c r="C2" s="128" t="s">
        <v>94</v>
      </c>
      <c r="D2" s="128"/>
    </row>
    <row r="3" spans="1:4" ht="22.5" customHeight="1" x14ac:dyDescent="0.25">
      <c r="C3" s="141" t="s">
        <v>95</v>
      </c>
      <c r="D3" s="141"/>
    </row>
    <row r="4" spans="1:4" ht="15.75" customHeight="1" x14ac:dyDescent="0.25">
      <c r="C4" s="3"/>
      <c r="D4" s="3"/>
    </row>
    <row r="5" spans="1:4" ht="46.5" customHeight="1" x14ac:dyDescent="0.25">
      <c r="A5" s="129" t="s">
        <v>97</v>
      </c>
      <c r="B5" s="129"/>
      <c r="C5" s="129"/>
      <c r="D5" s="129"/>
    </row>
    <row r="6" spans="1:4" ht="20.25" x14ac:dyDescent="0.25">
      <c r="A6" s="85"/>
      <c r="B6" s="85"/>
      <c r="C6" s="85"/>
      <c r="D6" s="85"/>
    </row>
    <row r="7" spans="1:4" s="12" customFormat="1" ht="22.5" customHeight="1" x14ac:dyDescent="0.25">
      <c r="A7" s="132" t="s">
        <v>1</v>
      </c>
      <c r="B7" s="132" t="s">
        <v>2</v>
      </c>
      <c r="C7" s="26" t="s">
        <v>145</v>
      </c>
      <c r="D7" s="27" t="s">
        <v>147</v>
      </c>
    </row>
    <row r="8" spans="1:4" s="12" customFormat="1" ht="34.5" customHeight="1" x14ac:dyDescent="0.25">
      <c r="A8" s="133"/>
      <c r="B8" s="133"/>
      <c r="C8" s="127" t="s">
        <v>148</v>
      </c>
      <c r="D8" s="29" t="s">
        <v>146</v>
      </c>
    </row>
    <row r="9" spans="1:4" s="82" customFormat="1" ht="19.5" x14ac:dyDescent="0.3">
      <c r="A9" s="25">
        <v>1</v>
      </c>
      <c r="B9" s="25">
        <v>2</v>
      </c>
      <c r="C9" s="81">
        <v>3</v>
      </c>
      <c r="D9" s="53">
        <v>4</v>
      </c>
    </row>
    <row r="10" spans="1:4" ht="22.5" customHeight="1" x14ac:dyDescent="0.3">
      <c r="A10" s="25"/>
      <c r="B10" s="30" t="s">
        <v>61</v>
      </c>
      <c r="C10" s="59">
        <f>C38+C40</f>
        <v>347758.98299999995</v>
      </c>
      <c r="D10" s="38">
        <f>ROUND(C10/$C$46*1000,2)</f>
        <v>399.2</v>
      </c>
    </row>
    <row r="11" spans="1:4" ht="20.25" customHeight="1" x14ac:dyDescent="0.25">
      <c r="A11" s="135" t="s">
        <v>77</v>
      </c>
      <c r="B11" s="136"/>
      <c r="C11" s="136"/>
      <c r="D11" s="137"/>
    </row>
    <row r="12" spans="1:4" s="4" customFormat="1" ht="19.5" x14ac:dyDescent="0.25">
      <c r="A12" s="25">
        <v>1</v>
      </c>
      <c r="B12" s="30" t="s">
        <v>4</v>
      </c>
      <c r="C12" s="49">
        <f>C13+C19+C20+C24</f>
        <v>330167.81300000002</v>
      </c>
      <c r="D12" s="49">
        <f>D13+D19+D20+D24</f>
        <v>379.02</v>
      </c>
    </row>
    <row r="13" spans="1:4" s="4" customFormat="1" ht="19.5" x14ac:dyDescent="0.25">
      <c r="A13" s="34" t="s">
        <v>5</v>
      </c>
      <c r="B13" s="30" t="s">
        <v>6</v>
      </c>
      <c r="C13" s="49">
        <f>SUM(C14:C17)</f>
        <v>240136.179</v>
      </c>
      <c r="D13" s="49">
        <f>SUM(D14:D17)</f>
        <v>275.65999999999997</v>
      </c>
    </row>
    <row r="14" spans="1:4" ht="19.5" x14ac:dyDescent="0.25">
      <c r="A14" s="35" t="s">
        <v>7</v>
      </c>
      <c r="B14" s="50" t="s">
        <v>10</v>
      </c>
      <c r="C14" s="58">
        <v>76395.906000000003</v>
      </c>
      <c r="D14" s="54">
        <f t="shared" ref="D14:D31" si="0">ROUND(C14/$C$46*1000,2)</f>
        <v>87.7</v>
      </c>
    </row>
    <row r="15" spans="1:4" ht="39" x14ac:dyDescent="0.25">
      <c r="A15" s="35" t="s">
        <v>9</v>
      </c>
      <c r="B15" s="50" t="s">
        <v>62</v>
      </c>
      <c r="C15" s="58">
        <v>0</v>
      </c>
      <c r="D15" s="54">
        <f t="shared" si="0"/>
        <v>0</v>
      </c>
    </row>
    <row r="16" spans="1:4" ht="19.5" x14ac:dyDescent="0.25">
      <c r="A16" s="35" t="s">
        <v>11</v>
      </c>
      <c r="B16" s="50" t="s">
        <v>14</v>
      </c>
      <c r="C16" s="58">
        <v>4325.1970000000001</v>
      </c>
      <c r="D16" s="54">
        <f t="shared" si="0"/>
        <v>4.96</v>
      </c>
    </row>
    <row r="17" spans="1:4" ht="43.5" customHeight="1" x14ac:dyDescent="0.25">
      <c r="A17" s="35" t="s">
        <v>13</v>
      </c>
      <c r="B17" s="50" t="s">
        <v>63</v>
      </c>
      <c r="C17" s="58">
        <v>159415.076</v>
      </c>
      <c r="D17" s="54">
        <f t="shared" si="0"/>
        <v>183</v>
      </c>
    </row>
    <row r="18" spans="1:4" ht="39.75" customHeight="1" x14ac:dyDescent="0.25">
      <c r="A18" s="35" t="s">
        <v>64</v>
      </c>
      <c r="B18" s="50" t="s">
        <v>65</v>
      </c>
      <c r="C18" s="58">
        <v>136882.01699999999</v>
      </c>
      <c r="D18" s="54">
        <f>(C18/C46)*1000</f>
        <v>157.12978461495018</v>
      </c>
    </row>
    <row r="19" spans="1:4" s="4" customFormat="1" ht="19.5" x14ac:dyDescent="0.25">
      <c r="A19" s="34" t="s">
        <v>17</v>
      </c>
      <c r="B19" s="30" t="s">
        <v>18</v>
      </c>
      <c r="C19" s="49">
        <v>56516.953000000001</v>
      </c>
      <c r="D19" s="55">
        <f t="shared" si="0"/>
        <v>64.88</v>
      </c>
    </row>
    <row r="20" spans="1:4" s="4" customFormat="1" ht="19.5" x14ac:dyDescent="0.25">
      <c r="A20" s="34" t="s">
        <v>19</v>
      </c>
      <c r="B20" s="30" t="s">
        <v>20</v>
      </c>
      <c r="C20" s="49">
        <f>SUM(C21:C23)</f>
        <v>19385.531000000003</v>
      </c>
      <c r="D20" s="49">
        <f>SUM(D21:D23)</f>
        <v>22.249999999999996</v>
      </c>
    </row>
    <row r="21" spans="1:4" ht="19.5" x14ac:dyDescent="0.25">
      <c r="A21" s="35" t="s">
        <v>21</v>
      </c>
      <c r="B21" s="50" t="s">
        <v>22</v>
      </c>
      <c r="C21" s="58">
        <v>12433.73</v>
      </c>
      <c r="D21" s="54">
        <f t="shared" si="0"/>
        <v>14.27</v>
      </c>
    </row>
    <row r="22" spans="1:4" ht="19.5" x14ac:dyDescent="0.25">
      <c r="A22" s="35" t="s">
        <v>23</v>
      </c>
      <c r="B22" s="50" t="s">
        <v>24</v>
      </c>
      <c r="C22" s="58">
        <v>5964.8990000000003</v>
      </c>
      <c r="D22" s="54">
        <f t="shared" si="0"/>
        <v>6.85</v>
      </c>
    </row>
    <row r="23" spans="1:4" ht="19.5" x14ac:dyDescent="0.25">
      <c r="A23" s="35" t="s">
        <v>25</v>
      </c>
      <c r="B23" s="50" t="s">
        <v>26</v>
      </c>
      <c r="C23" s="58">
        <v>986.90200000000004</v>
      </c>
      <c r="D23" s="54">
        <f t="shared" si="0"/>
        <v>1.1299999999999999</v>
      </c>
    </row>
    <row r="24" spans="1:4" s="4" customFormat="1" ht="19.5" x14ac:dyDescent="0.25">
      <c r="A24" s="34" t="s">
        <v>27</v>
      </c>
      <c r="B24" s="30" t="s">
        <v>28</v>
      </c>
      <c r="C24" s="49">
        <f>SUM(C25:C27)</f>
        <v>14129.15</v>
      </c>
      <c r="D24" s="49">
        <f>SUM(D25:D27)</f>
        <v>16.23</v>
      </c>
    </row>
    <row r="25" spans="1:4" ht="19.5" x14ac:dyDescent="0.25">
      <c r="A25" s="35" t="s">
        <v>29</v>
      </c>
      <c r="B25" s="50" t="s">
        <v>30</v>
      </c>
      <c r="C25" s="58">
        <v>10519.119999999999</v>
      </c>
      <c r="D25" s="54">
        <f t="shared" si="0"/>
        <v>12.08</v>
      </c>
    </row>
    <row r="26" spans="1:4" ht="19.5" x14ac:dyDescent="0.25">
      <c r="A26" s="35" t="s">
        <v>31</v>
      </c>
      <c r="B26" s="50" t="s">
        <v>22</v>
      </c>
      <c r="C26" s="58">
        <v>2314.2060000000001</v>
      </c>
      <c r="D26" s="54">
        <f t="shared" si="0"/>
        <v>2.66</v>
      </c>
    </row>
    <row r="27" spans="1:4" ht="19.5" x14ac:dyDescent="0.25">
      <c r="A27" s="35" t="s">
        <v>32</v>
      </c>
      <c r="B27" s="50" t="s">
        <v>38</v>
      </c>
      <c r="C27" s="58">
        <v>1295.8240000000005</v>
      </c>
      <c r="D27" s="54">
        <f t="shared" si="0"/>
        <v>1.49</v>
      </c>
    </row>
    <row r="28" spans="1:4" s="4" customFormat="1" ht="19.5" x14ac:dyDescent="0.25">
      <c r="A28" s="34">
        <v>2</v>
      </c>
      <c r="B28" s="30" t="s">
        <v>34</v>
      </c>
      <c r="C28" s="49">
        <f>SUM(C29:C31)</f>
        <v>13191.050999999999</v>
      </c>
      <c r="D28" s="49">
        <f>SUM(D29:D31)</f>
        <v>15.14</v>
      </c>
    </row>
    <row r="29" spans="1:4" ht="19.5" x14ac:dyDescent="0.25">
      <c r="A29" s="35" t="s">
        <v>35</v>
      </c>
      <c r="B29" s="50" t="s">
        <v>30</v>
      </c>
      <c r="C29" s="58">
        <v>9434.1640000000007</v>
      </c>
      <c r="D29" s="54">
        <f t="shared" si="0"/>
        <v>10.83</v>
      </c>
    </row>
    <row r="30" spans="1:4" ht="19.5" x14ac:dyDescent="0.25">
      <c r="A30" s="35" t="s">
        <v>36</v>
      </c>
      <c r="B30" s="50" t="s">
        <v>22</v>
      </c>
      <c r="C30" s="58">
        <v>2075.5160000000001</v>
      </c>
      <c r="D30" s="54">
        <f t="shared" si="0"/>
        <v>2.38</v>
      </c>
    </row>
    <row r="31" spans="1:4" ht="19.5" x14ac:dyDescent="0.25">
      <c r="A31" s="35" t="s">
        <v>37</v>
      </c>
      <c r="B31" s="50" t="s">
        <v>38</v>
      </c>
      <c r="C31" s="58">
        <v>1681.3709999999987</v>
      </c>
      <c r="D31" s="54">
        <f t="shared" si="0"/>
        <v>1.93</v>
      </c>
    </row>
    <row r="32" spans="1:4" s="4" customFormat="1" ht="19.5" x14ac:dyDescent="0.25">
      <c r="A32" s="34">
        <v>3</v>
      </c>
      <c r="B32" s="30" t="s">
        <v>39</v>
      </c>
      <c r="C32" s="49">
        <f>SUM(C33:C35)</f>
        <v>0</v>
      </c>
      <c r="D32" s="56">
        <v>0</v>
      </c>
    </row>
    <row r="33" spans="1:4" ht="19.5" x14ac:dyDescent="0.25">
      <c r="A33" s="35" t="s">
        <v>40</v>
      </c>
      <c r="B33" s="50" t="s">
        <v>30</v>
      </c>
      <c r="C33" s="58">
        <v>0</v>
      </c>
      <c r="D33" s="57">
        <v>0</v>
      </c>
    </row>
    <row r="34" spans="1:4" ht="19.5" x14ac:dyDescent="0.25">
      <c r="A34" s="35" t="s">
        <v>41</v>
      </c>
      <c r="B34" s="50" t="s">
        <v>22</v>
      </c>
      <c r="C34" s="58">
        <v>0</v>
      </c>
      <c r="D34" s="57">
        <v>0</v>
      </c>
    </row>
    <row r="35" spans="1:4" ht="19.5" x14ac:dyDescent="0.25">
      <c r="A35" s="35" t="s">
        <v>42</v>
      </c>
      <c r="B35" s="50" t="s">
        <v>38</v>
      </c>
      <c r="C35" s="58">
        <v>0</v>
      </c>
      <c r="D35" s="57">
        <v>0</v>
      </c>
    </row>
    <row r="36" spans="1:4" s="4" customFormat="1" ht="19.5" x14ac:dyDescent="0.25">
      <c r="A36" s="34">
        <v>4</v>
      </c>
      <c r="B36" s="30" t="s">
        <v>43</v>
      </c>
      <c r="C36" s="49">
        <v>265.07299999999998</v>
      </c>
      <c r="D36" s="55">
        <f>ROUND(C36/$C$46*1000,2)</f>
        <v>0.3</v>
      </c>
    </row>
    <row r="37" spans="1:4" s="4" customFormat="1" ht="19.5" x14ac:dyDescent="0.25">
      <c r="A37" s="34">
        <v>5</v>
      </c>
      <c r="B37" s="30" t="s">
        <v>44</v>
      </c>
      <c r="C37" s="49">
        <v>0</v>
      </c>
      <c r="D37" s="55">
        <f>ROUND(C37/$C$46*1000,2)</f>
        <v>0</v>
      </c>
    </row>
    <row r="38" spans="1:4" s="4" customFormat="1" ht="19.5" x14ac:dyDescent="0.25">
      <c r="A38" s="34">
        <v>6</v>
      </c>
      <c r="B38" s="30" t="s">
        <v>45</v>
      </c>
      <c r="C38" s="49">
        <f>C12+C28+C32+C36+C37</f>
        <v>343623.93699999998</v>
      </c>
      <c r="D38" s="49">
        <f>D12+D28+D32+D36+D37</f>
        <v>394.46</v>
      </c>
    </row>
    <row r="39" spans="1:4" s="4" customFormat="1" ht="19.5" x14ac:dyDescent="0.25">
      <c r="A39" s="34" t="s">
        <v>66</v>
      </c>
      <c r="B39" s="30" t="s">
        <v>46</v>
      </c>
      <c r="C39" s="49">
        <v>0</v>
      </c>
      <c r="D39" s="56">
        <v>0</v>
      </c>
    </row>
    <row r="40" spans="1:4" ht="19.5" x14ac:dyDescent="0.25">
      <c r="A40" s="51" t="s">
        <v>67</v>
      </c>
      <c r="B40" s="30" t="s">
        <v>47</v>
      </c>
      <c r="C40" s="49">
        <f>SUM(C41:C45)</f>
        <v>4135.0460000000003</v>
      </c>
      <c r="D40" s="49">
        <f>SUM(D41:D45)</f>
        <v>4.7399999999999993</v>
      </c>
    </row>
    <row r="41" spans="1:4" ht="19.5" x14ac:dyDescent="0.25">
      <c r="A41" s="35" t="s">
        <v>48</v>
      </c>
      <c r="B41" s="50" t="s">
        <v>49</v>
      </c>
      <c r="C41" s="58">
        <v>630.77</v>
      </c>
      <c r="D41" s="54">
        <f t="shared" ref="D41:D45" si="1">ROUND(C41/$C$46*1000,2)</f>
        <v>0.72</v>
      </c>
    </row>
    <row r="42" spans="1:4" ht="19.5" x14ac:dyDescent="0.25">
      <c r="A42" s="35" t="s">
        <v>50</v>
      </c>
      <c r="B42" s="50" t="s">
        <v>51</v>
      </c>
      <c r="C42" s="58">
        <v>0</v>
      </c>
      <c r="D42" s="54">
        <f t="shared" si="1"/>
        <v>0</v>
      </c>
    </row>
    <row r="43" spans="1:4" ht="19.5" x14ac:dyDescent="0.25">
      <c r="A43" s="35" t="s">
        <v>69</v>
      </c>
      <c r="B43" s="50" t="s">
        <v>52</v>
      </c>
      <c r="C43" s="58">
        <v>0</v>
      </c>
      <c r="D43" s="54">
        <f t="shared" si="1"/>
        <v>0</v>
      </c>
    </row>
    <row r="44" spans="1:4" ht="19.5" x14ac:dyDescent="0.25">
      <c r="A44" s="35" t="s">
        <v>53</v>
      </c>
      <c r="B44" s="50" t="s">
        <v>54</v>
      </c>
      <c r="C44" s="58">
        <v>0</v>
      </c>
      <c r="D44" s="54">
        <f t="shared" si="1"/>
        <v>0</v>
      </c>
    </row>
    <row r="45" spans="1:4" s="5" customFormat="1" ht="19.5" x14ac:dyDescent="0.25">
      <c r="A45" s="35" t="s">
        <v>55</v>
      </c>
      <c r="B45" s="36" t="s">
        <v>56</v>
      </c>
      <c r="C45" s="58">
        <v>3504.2759999999998</v>
      </c>
      <c r="D45" s="54">
        <f t="shared" si="1"/>
        <v>4.0199999999999996</v>
      </c>
    </row>
    <row r="46" spans="1:4" s="5" customFormat="1" ht="43.5" customHeight="1" x14ac:dyDescent="0.25">
      <c r="A46" s="51" t="s">
        <v>68</v>
      </c>
      <c r="B46" s="52" t="s">
        <v>88</v>
      </c>
      <c r="C46" s="59">
        <v>871139.85</v>
      </c>
      <c r="D46" s="29" t="s">
        <v>80</v>
      </c>
    </row>
    <row r="47" spans="1:4" s="12" customFormat="1" ht="27.75" customHeight="1" x14ac:dyDescent="0.25">
      <c r="A47" s="44"/>
      <c r="B47" s="139" t="s">
        <v>96</v>
      </c>
      <c r="C47" s="139"/>
      <c r="D47" s="139"/>
    </row>
    <row r="48" spans="1:4" s="12" customFormat="1" ht="10.5" customHeight="1" x14ac:dyDescent="0.3">
      <c r="A48" s="41"/>
      <c r="B48" s="42"/>
      <c r="C48" s="43"/>
      <c r="D48" s="22"/>
    </row>
    <row r="49" spans="1:4" s="12" customFormat="1" ht="18.75" customHeight="1" x14ac:dyDescent="0.3">
      <c r="A49" s="131" t="s">
        <v>57</v>
      </c>
      <c r="B49" s="131"/>
      <c r="C49" s="43"/>
      <c r="D49" s="22"/>
    </row>
    <row r="50" spans="1:4" ht="20.25" x14ac:dyDescent="0.3">
      <c r="A50" s="131" t="s">
        <v>58</v>
      </c>
      <c r="B50" s="131"/>
      <c r="C50" s="48"/>
      <c r="D50" s="46"/>
    </row>
    <row r="51" spans="1:4" ht="20.25" x14ac:dyDescent="0.3">
      <c r="A51" s="131" t="s">
        <v>73</v>
      </c>
      <c r="B51" s="131"/>
      <c r="C51" s="134" t="s">
        <v>59</v>
      </c>
      <c r="D51" s="134"/>
    </row>
  </sheetData>
  <mergeCells count="12">
    <mergeCell ref="A51:B51"/>
    <mergeCell ref="C51:D51"/>
    <mergeCell ref="A11:D11"/>
    <mergeCell ref="B47:D47"/>
    <mergeCell ref="A49:B49"/>
    <mergeCell ref="C1:D1"/>
    <mergeCell ref="C2:D2"/>
    <mergeCell ref="C3:D3"/>
    <mergeCell ref="A5:D5"/>
    <mergeCell ref="A50:B50"/>
    <mergeCell ref="A7:A8"/>
    <mergeCell ref="B7:B8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tabSelected="1" view="pageBreakPreview" zoomScale="110" zoomScaleNormal="110" zoomScaleSheetLayoutView="110" workbookViewId="0">
      <selection activeCell="B3" sqref="B3"/>
    </sheetView>
  </sheetViews>
  <sheetFormatPr defaultRowHeight="15" x14ac:dyDescent="0.25"/>
  <cols>
    <col min="1" max="1" width="6.7109375" customWidth="1"/>
    <col min="2" max="2" width="68.28515625" customWidth="1"/>
    <col min="3" max="3" width="33.140625" style="2" customWidth="1"/>
    <col min="4" max="4" width="24.85546875" style="2" customWidth="1"/>
    <col min="7" max="7" width="16.5703125" customWidth="1"/>
  </cols>
  <sheetData>
    <row r="1" spans="1:4" ht="2.25" customHeight="1" x14ac:dyDescent="0.25">
      <c r="A1" s="1"/>
    </row>
    <row r="2" spans="1:4" ht="18" customHeight="1" x14ac:dyDescent="0.3">
      <c r="A2" s="18"/>
      <c r="B2" s="18"/>
      <c r="C2" s="142" t="s">
        <v>72</v>
      </c>
      <c r="D2" s="142"/>
    </row>
    <row r="3" spans="1:4" ht="63" customHeight="1" x14ac:dyDescent="0.3">
      <c r="A3" s="18"/>
      <c r="B3" s="18"/>
      <c r="C3" s="128" t="s">
        <v>94</v>
      </c>
      <c r="D3" s="128"/>
    </row>
    <row r="4" spans="1:4" ht="22.5" customHeight="1" x14ac:dyDescent="0.3">
      <c r="A4" s="18"/>
      <c r="B4" s="18"/>
      <c r="C4" s="141" t="s">
        <v>95</v>
      </c>
      <c r="D4" s="141"/>
    </row>
    <row r="5" spans="1:4" ht="29.25" customHeight="1" x14ac:dyDescent="0.3">
      <c r="A5" s="18"/>
      <c r="B5" s="18"/>
      <c r="C5" s="20"/>
      <c r="D5" s="20"/>
    </row>
    <row r="6" spans="1:4" ht="60" customHeight="1" x14ac:dyDescent="0.25">
      <c r="A6" s="129" t="s">
        <v>98</v>
      </c>
      <c r="B6" s="129"/>
      <c r="C6" s="129"/>
      <c r="D6" s="129"/>
    </row>
    <row r="7" spans="1:4" ht="19.5" customHeight="1" x14ac:dyDescent="0.25">
      <c r="A7" s="85"/>
      <c r="B7" s="85"/>
      <c r="C7" s="85"/>
      <c r="D7" s="85"/>
    </row>
    <row r="8" spans="1:4" s="12" customFormat="1" ht="22.5" customHeight="1" x14ac:dyDescent="0.25">
      <c r="A8" s="132" t="s">
        <v>1</v>
      </c>
      <c r="B8" s="132" t="s">
        <v>2</v>
      </c>
      <c r="C8" s="26" t="s">
        <v>145</v>
      </c>
      <c r="D8" s="27" t="s">
        <v>147</v>
      </c>
    </row>
    <row r="9" spans="1:4" s="12" customFormat="1" ht="34.5" customHeight="1" x14ac:dyDescent="0.25">
      <c r="A9" s="133"/>
      <c r="B9" s="133"/>
      <c r="C9" s="127" t="s">
        <v>148</v>
      </c>
      <c r="D9" s="29" t="s">
        <v>146</v>
      </c>
    </row>
    <row r="10" spans="1:4" s="82" customFormat="1" ht="19.5" x14ac:dyDescent="0.3">
      <c r="A10" s="25">
        <v>1</v>
      </c>
      <c r="B10" s="25">
        <v>2</v>
      </c>
      <c r="C10" s="81">
        <v>3</v>
      </c>
      <c r="D10" s="53">
        <v>4</v>
      </c>
    </row>
    <row r="11" spans="1:4" ht="22.5" customHeight="1" x14ac:dyDescent="0.25">
      <c r="A11" s="25"/>
      <c r="B11" s="30" t="s">
        <v>71</v>
      </c>
      <c r="C11" s="62">
        <f>C34+C35+C36</f>
        <v>22338.432999999997</v>
      </c>
      <c r="D11" s="60">
        <f>C11/C42*1000</f>
        <v>25.908548008172549</v>
      </c>
    </row>
    <row r="12" spans="1:4" ht="24.75" customHeight="1" x14ac:dyDescent="0.25">
      <c r="A12" s="135" t="s">
        <v>75</v>
      </c>
      <c r="B12" s="136"/>
      <c r="C12" s="136"/>
      <c r="D12" s="136"/>
    </row>
    <row r="13" spans="1:4" s="4" customFormat="1" ht="19.5" x14ac:dyDescent="0.25">
      <c r="A13" s="25">
        <v>1</v>
      </c>
      <c r="B13" s="30" t="s">
        <v>4</v>
      </c>
      <c r="C13" s="49">
        <f>C14+C15+C16+C20</f>
        <v>1540.114</v>
      </c>
      <c r="D13" s="49">
        <f>D14+D15+D16+D20</f>
        <v>1.79</v>
      </c>
    </row>
    <row r="14" spans="1:4" s="4" customFormat="1" ht="19.5" x14ac:dyDescent="0.25">
      <c r="A14" s="34" t="s">
        <v>5</v>
      </c>
      <c r="B14" s="30" t="s">
        <v>70</v>
      </c>
      <c r="C14" s="61">
        <v>0</v>
      </c>
      <c r="D14" s="62">
        <f t="shared" ref="D14:D19" si="0">ROUND(C14/$C$42*1000,2)</f>
        <v>0</v>
      </c>
    </row>
    <row r="15" spans="1:4" s="4" customFormat="1" ht="19.5" x14ac:dyDescent="0.25">
      <c r="A15" s="34" t="s">
        <v>17</v>
      </c>
      <c r="B15" s="30" t="s">
        <v>18</v>
      </c>
      <c r="C15" s="61">
        <v>0</v>
      </c>
      <c r="D15" s="62">
        <f t="shared" si="0"/>
        <v>0</v>
      </c>
    </row>
    <row r="16" spans="1:4" s="4" customFormat="1" ht="19.5" x14ac:dyDescent="0.25">
      <c r="A16" s="34" t="s">
        <v>19</v>
      </c>
      <c r="B16" s="30" t="s">
        <v>20</v>
      </c>
      <c r="C16" s="49">
        <v>0</v>
      </c>
      <c r="D16" s="62">
        <f t="shared" si="0"/>
        <v>0</v>
      </c>
    </row>
    <row r="17" spans="1:4" ht="39" x14ac:dyDescent="0.25">
      <c r="A17" s="35" t="s">
        <v>21</v>
      </c>
      <c r="B17" s="50" t="s">
        <v>22</v>
      </c>
      <c r="C17" s="63">
        <v>0</v>
      </c>
      <c r="D17" s="64">
        <f t="shared" si="0"/>
        <v>0</v>
      </c>
    </row>
    <row r="18" spans="1:4" ht="39" x14ac:dyDescent="0.25">
      <c r="A18" s="35" t="s">
        <v>23</v>
      </c>
      <c r="B18" s="50" t="s">
        <v>24</v>
      </c>
      <c r="C18" s="63">
        <v>0</v>
      </c>
      <c r="D18" s="64">
        <f t="shared" si="0"/>
        <v>0</v>
      </c>
    </row>
    <row r="19" spans="1:4" ht="39" x14ac:dyDescent="0.25">
      <c r="A19" s="35" t="s">
        <v>25</v>
      </c>
      <c r="B19" s="50" t="s">
        <v>26</v>
      </c>
      <c r="C19" s="63">
        <v>0</v>
      </c>
      <c r="D19" s="64">
        <f t="shared" si="0"/>
        <v>0</v>
      </c>
    </row>
    <row r="20" spans="1:4" s="4" customFormat="1" ht="19.5" x14ac:dyDescent="0.25">
      <c r="A20" s="34" t="s">
        <v>27</v>
      </c>
      <c r="B20" s="30" t="s">
        <v>28</v>
      </c>
      <c r="C20" s="49">
        <f>SUM(C21:C23)</f>
        <v>1540.114</v>
      </c>
      <c r="D20" s="49">
        <f>SUM(D21:D23)</f>
        <v>1.79</v>
      </c>
    </row>
    <row r="21" spans="1:4" ht="39" x14ac:dyDescent="0.25">
      <c r="A21" s="35" t="s">
        <v>29</v>
      </c>
      <c r="B21" s="50" t="s">
        <v>30</v>
      </c>
      <c r="C21" s="63">
        <v>1146.614</v>
      </c>
      <c r="D21" s="64">
        <f>ROUND(C21/$C$42*1000,2)</f>
        <v>1.33</v>
      </c>
    </row>
    <row r="22" spans="1:4" ht="39" x14ac:dyDescent="0.25">
      <c r="A22" s="35" t="s">
        <v>31</v>
      </c>
      <c r="B22" s="50" t="s">
        <v>22</v>
      </c>
      <c r="C22" s="63">
        <v>252.255</v>
      </c>
      <c r="D22" s="64">
        <f>ROUND(C22/$C$42*1000,2)</f>
        <v>0.28999999999999998</v>
      </c>
    </row>
    <row r="23" spans="1:4" ht="39" x14ac:dyDescent="0.25">
      <c r="A23" s="35" t="s">
        <v>32</v>
      </c>
      <c r="B23" s="50" t="s">
        <v>38</v>
      </c>
      <c r="C23" s="63">
        <v>141.245</v>
      </c>
      <c r="D23" s="64">
        <f>ROUNDUP(C23/$C$42*1000,2)</f>
        <v>0.17</v>
      </c>
    </row>
    <row r="24" spans="1:4" s="4" customFormat="1" ht="19.5" x14ac:dyDescent="0.25">
      <c r="A24" s="34">
        <v>2</v>
      </c>
      <c r="B24" s="30" t="s">
        <v>34</v>
      </c>
      <c r="C24" s="49">
        <f>SUM(C25:C27)</f>
        <v>1437.8589999999999</v>
      </c>
      <c r="D24" s="49">
        <f>SUM(D25:D27)</f>
        <v>1.66</v>
      </c>
    </row>
    <row r="25" spans="1:4" ht="19.5" x14ac:dyDescent="0.25">
      <c r="A25" s="35" t="s">
        <v>35</v>
      </c>
      <c r="B25" s="50" t="s">
        <v>30</v>
      </c>
      <c r="C25" s="63">
        <v>1028.3510000000001</v>
      </c>
      <c r="D25" s="64">
        <f>ROUND(C25/$C$42*1000,2)</f>
        <v>1.19</v>
      </c>
    </row>
    <row r="26" spans="1:4" ht="19.5" x14ac:dyDescent="0.25">
      <c r="A26" s="35" t="s">
        <v>36</v>
      </c>
      <c r="B26" s="50" t="s">
        <v>22</v>
      </c>
      <c r="C26" s="63">
        <v>226.23699999999999</v>
      </c>
      <c r="D26" s="64">
        <f>ROUND(C26/$C$42*1000,2)</f>
        <v>0.26</v>
      </c>
    </row>
    <row r="27" spans="1:4" ht="19.5" x14ac:dyDescent="0.25">
      <c r="A27" s="35" t="s">
        <v>37</v>
      </c>
      <c r="B27" s="50" t="s">
        <v>38</v>
      </c>
      <c r="C27" s="63">
        <v>183.27099999999982</v>
      </c>
      <c r="D27" s="64">
        <f>ROUND(C27/$C$42*1000,2)</f>
        <v>0.21</v>
      </c>
    </row>
    <row r="28" spans="1:4" s="4" customFormat="1" ht="19.5" x14ac:dyDescent="0.25">
      <c r="A28" s="34">
        <v>3</v>
      </c>
      <c r="B28" s="30" t="s">
        <v>39</v>
      </c>
      <c r="C28" s="49">
        <f>SUM(C29:C31)</f>
        <v>18893.536</v>
      </c>
      <c r="D28" s="49">
        <f>SUM(D29:D31)</f>
        <v>21.916999999999998</v>
      </c>
    </row>
    <row r="29" spans="1:4" ht="19.5" x14ac:dyDescent="0.25">
      <c r="A29" s="35" t="s">
        <v>40</v>
      </c>
      <c r="B29" s="50" t="s">
        <v>30</v>
      </c>
      <c r="C29" s="63">
        <v>15000.771000000001</v>
      </c>
      <c r="D29" s="64">
        <f>ROUND(C29/$C$42*1000,2)</f>
        <v>17.399999999999999</v>
      </c>
    </row>
    <row r="30" spans="1:4" ht="19.5" x14ac:dyDescent="0.25">
      <c r="A30" s="35" t="s">
        <v>41</v>
      </c>
      <c r="B30" s="50" t="s">
        <v>22</v>
      </c>
      <c r="C30" s="63">
        <v>3300.17</v>
      </c>
      <c r="D30" s="64">
        <f>ROUND(C30/$C$42*1000,2)</f>
        <v>3.83</v>
      </c>
    </row>
    <row r="31" spans="1:4" ht="19.5" x14ac:dyDescent="0.25">
      <c r="A31" s="35" t="s">
        <v>42</v>
      </c>
      <c r="B31" s="50" t="s">
        <v>38</v>
      </c>
      <c r="C31" s="63">
        <v>592.59500000000003</v>
      </c>
      <c r="D31" s="64">
        <f>ROUND(C31/$C$42*1000,3)</f>
        <v>0.68700000000000006</v>
      </c>
    </row>
    <row r="32" spans="1:4" s="4" customFormat="1" ht="19.5" x14ac:dyDescent="0.25">
      <c r="A32" s="34">
        <v>4</v>
      </c>
      <c r="B32" s="30" t="s">
        <v>43</v>
      </c>
      <c r="C32" s="61">
        <v>28.893999999999998</v>
      </c>
      <c r="D32" s="62">
        <f>ROUND(C32/$C$42*1000,2)</f>
        <v>0.03</v>
      </c>
    </row>
    <row r="33" spans="1:4" s="4" customFormat="1" ht="19.5" x14ac:dyDescent="0.25">
      <c r="A33" s="34">
        <v>5</v>
      </c>
      <c r="B33" s="30" t="s">
        <v>44</v>
      </c>
      <c r="C33" s="61">
        <v>0</v>
      </c>
      <c r="D33" s="62">
        <f>ROUND(C33/$C$42*1000,2)</f>
        <v>0</v>
      </c>
    </row>
    <row r="34" spans="1:4" s="4" customFormat="1" ht="19.5" x14ac:dyDescent="0.25">
      <c r="A34" s="34">
        <v>6</v>
      </c>
      <c r="B34" s="30" t="s">
        <v>45</v>
      </c>
      <c r="C34" s="49">
        <f>C13+C24+C28+C32+C33</f>
        <v>21900.402999999998</v>
      </c>
      <c r="D34" s="49">
        <f>D13+D24+D28+D32+D33</f>
        <v>25.396999999999998</v>
      </c>
    </row>
    <row r="35" spans="1:4" s="4" customFormat="1" ht="19.5" x14ac:dyDescent="0.25">
      <c r="A35" s="34">
        <v>7</v>
      </c>
      <c r="B35" s="30" t="s">
        <v>46</v>
      </c>
      <c r="C35" s="61">
        <v>0</v>
      </c>
      <c r="D35" s="62">
        <f t="shared" ref="D35:D41" si="1">ROUND(C35/$C$42*1000,2)</f>
        <v>0</v>
      </c>
    </row>
    <row r="36" spans="1:4" s="4" customFormat="1" ht="19.5" x14ac:dyDescent="0.25">
      <c r="A36" s="34">
        <v>8</v>
      </c>
      <c r="B36" s="30" t="s">
        <v>47</v>
      </c>
      <c r="C36" s="61">
        <f>SUM(C37:C41)</f>
        <v>438.03</v>
      </c>
      <c r="D36" s="62">
        <f t="shared" si="1"/>
        <v>0.51</v>
      </c>
    </row>
    <row r="37" spans="1:4" ht="19.5" x14ac:dyDescent="0.25">
      <c r="A37" s="35" t="s">
        <v>48</v>
      </c>
      <c r="B37" s="50" t="s">
        <v>49</v>
      </c>
      <c r="C37" s="63">
        <v>66.817999999999998</v>
      </c>
      <c r="D37" s="64">
        <f t="shared" si="1"/>
        <v>0.08</v>
      </c>
    </row>
    <row r="38" spans="1:4" ht="19.5" x14ac:dyDescent="0.25">
      <c r="A38" s="35" t="s">
        <v>50</v>
      </c>
      <c r="B38" s="50" t="s">
        <v>51</v>
      </c>
      <c r="C38" s="63">
        <v>0</v>
      </c>
      <c r="D38" s="64">
        <f t="shared" si="1"/>
        <v>0</v>
      </c>
    </row>
    <row r="39" spans="1:4" ht="19.5" x14ac:dyDescent="0.25">
      <c r="A39" s="35" t="s">
        <v>69</v>
      </c>
      <c r="B39" s="50" t="s">
        <v>52</v>
      </c>
      <c r="C39" s="63">
        <v>0</v>
      </c>
      <c r="D39" s="64">
        <f t="shared" si="1"/>
        <v>0</v>
      </c>
    </row>
    <row r="40" spans="1:4" ht="19.5" x14ac:dyDescent="0.25">
      <c r="A40" s="35" t="s">
        <v>53</v>
      </c>
      <c r="B40" s="50" t="s">
        <v>54</v>
      </c>
      <c r="C40" s="63">
        <v>0</v>
      </c>
      <c r="D40" s="64">
        <f t="shared" si="1"/>
        <v>0</v>
      </c>
    </row>
    <row r="41" spans="1:4" ht="19.5" x14ac:dyDescent="0.25">
      <c r="A41" s="35" t="s">
        <v>55</v>
      </c>
      <c r="B41" s="36" t="s">
        <v>56</v>
      </c>
      <c r="C41" s="63">
        <v>371.21199999999999</v>
      </c>
      <c r="D41" s="64">
        <f t="shared" si="1"/>
        <v>0.43</v>
      </c>
    </row>
    <row r="42" spans="1:4" ht="40.5" customHeight="1" x14ac:dyDescent="0.25">
      <c r="A42" s="34" t="s">
        <v>68</v>
      </c>
      <c r="B42" s="30" t="s">
        <v>89</v>
      </c>
      <c r="C42" s="61">
        <v>862203.2</v>
      </c>
      <c r="D42" s="65" t="s">
        <v>80</v>
      </c>
    </row>
    <row r="43" spans="1:4" s="12" customFormat="1" ht="43.5" customHeight="1" x14ac:dyDescent="0.25">
      <c r="A43" s="44"/>
      <c r="B43" s="139" t="s">
        <v>96</v>
      </c>
      <c r="C43" s="139"/>
      <c r="D43" s="139"/>
    </row>
    <row r="44" spans="1:4" s="12" customFormat="1" ht="10.5" customHeight="1" x14ac:dyDescent="0.3">
      <c r="A44" s="41"/>
      <c r="B44" s="42"/>
      <c r="C44" s="43"/>
      <c r="D44" s="22"/>
    </row>
    <row r="45" spans="1:4" s="12" customFormat="1" ht="18.75" customHeight="1" x14ac:dyDescent="0.3">
      <c r="A45" s="131" t="s">
        <v>57</v>
      </c>
      <c r="B45" s="131"/>
      <c r="C45" s="43"/>
      <c r="D45" s="22"/>
    </row>
    <row r="46" spans="1:4" ht="20.25" x14ac:dyDescent="0.3">
      <c r="A46" s="131" t="s">
        <v>58</v>
      </c>
      <c r="B46" s="131"/>
      <c r="C46" s="48"/>
      <c r="D46" s="46"/>
    </row>
    <row r="47" spans="1:4" ht="20.25" x14ac:dyDescent="0.3">
      <c r="A47" s="131" t="s">
        <v>73</v>
      </c>
      <c r="B47" s="131"/>
      <c r="C47" s="134" t="s">
        <v>59</v>
      </c>
      <c r="D47" s="134"/>
    </row>
  </sheetData>
  <mergeCells count="12">
    <mergeCell ref="B43:D43"/>
    <mergeCell ref="A45:B45"/>
    <mergeCell ref="C47:D47"/>
    <mergeCell ref="C2:D2"/>
    <mergeCell ref="C3:D3"/>
    <mergeCell ref="C4:D4"/>
    <mergeCell ref="A12:D12"/>
    <mergeCell ref="A46:B46"/>
    <mergeCell ref="A6:D6"/>
    <mergeCell ref="A47:B47"/>
    <mergeCell ref="A8:A9"/>
    <mergeCell ref="B8:B9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7"/>
  <sheetViews>
    <sheetView view="pageBreakPreview" topLeftCell="A37" zoomScale="110" zoomScaleNormal="110" zoomScaleSheetLayoutView="110" workbookViewId="0">
      <selection activeCell="B8" sqref="B8:B9"/>
    </sheetView>
  </sheetViews>
  <sheetFormatPr defaultRowHeight="15" x14ac:dyDescent="0.25"/>
  <cols>
    <col min="1" max="1" width="6.7109375" customWidth="1"/>
    <col min="2" max="2" width="60.28515625" customWidth="1"/>
    <col min="3" max="3" width="31.7109375" style="2" customWidth="1"/>
    <col min="4" max="4" width="26.42578125" customWidth="1"/>
    <col min="7" max="7" width="16.5703125" customWidth="1"/>
  </cols>
  <sheetData>
    <row r="1" spans="1:4" ht="3.75" customHeight="1" x14ac:dyDescent="0.25">
      <c r="A1" s="1"/>
    </row>
    <row r="2" spans="1:4" ht="18" customHeight="1" x14ac:dyDescent="0.3">
      <c r="A2" s="18"/>
      <c r="B2" s="18"/>
      <c r="C2" s="142" t="s">
        <v>76</v>
      </c>
      <c r="D2" s="142"/>
    </row>
    <row r="3" spans="1:4" ht="62.25" customHeight="1" x14ac:dyDescent="0.3">
      <c r="A3" s="18"/>
      <c r="B3" s="18"/>
      <c r="C3" s="128" t="s">
        <v>94</v>
      </c>
      <c r="D3" s="128"/>
    </row>
    <row r="4" spans="1:4" ht="27.75" customHeight="1" x14ac:dyDescent="0.3">
      <c r="A4" s="18"/>
      <c r="B4" s="18"/>
      <c r="C4" s="141" t="s">
        <v>95</v>
      </c>
      <c r="D4" s="141"/>
    </row>
    <row r="5" spans="1:4" ht="15" customHeight="1" x14ac:dyDescent="0.3">
      <c r="A5" s="18"/>
      <c r="B5" s="18"/>
      <c r="C5" s="143"/>
      <c r="D5" s="143"/>
    </row>
    <row r="6" spans="1:4" ht="72.75" customHeight="1" x14ac:dyDescent="0.25">
      <c r="A6" s="129" t="s">
        <v>99</v>
      </c>
      <c r="B6" s="129"/>
      <c r="C6" s="129"/>
      <c r="D6" s="129"/>
    </row>
    <row r="7" spans="1:4" ht="18" customHeight="1" x14ac:dyDescent="0.25">
      <c r="A7" s="85"/>
      <c r="B7" s="85"/>
      <c r="C7" s="85"/>
      <c r="D7" s="85"/>
    </row>
    <row r="8" spans="1:4" s="12" customFormat="1" ht="22.5" customHeight="1" x14ac:dyDescent="0.25">
      <c r="A8" s="132" t="s">
        <v>1</v>
      </c>
      <c r="B8" s="132" t="s">
        <v>2</v>
      </c>
      <c r="C8" s="26" t="s">
        <v>145</v>
      </c>
      <c r="D8" s="27" t="s">
        <v>147</v>
      </c>
    </row>
    <row r="9" spans="1:4" s="12" customFormat="1" ht="34.5" customHeight="1" x14ac:dyDescent="0.25">
      <c r="A9" s="133"/>
      <c r="B9" s="133"/>
      <c r="C9" s="127" t="s">
        <v>148</v>
      </c>
      <c r="D9" s="29" t="s">
        <v>146</v>
      </c>
    </row>
    <row r="10" spans="1:4" s="82" customFormat="1" ht="19.5" x14ac:dyDescent="0.3">
      <c r="A10" s="25">
        <v>1</v>
      </c>
      <c r="B10" s="25">
        <v>2</v>
      </c>
      <c r="C10" s="81">
        <v>3</v>
      </c>
      <c r="D10" s="53">
        <v>4</v>
      </c>
    </row>
    <row r="11" spans="1:4" ht="24.75" customHeight="1" x14ac:dyDescent="0.3">
      <c r="A11" s="25"/>
      <c r="B11" s="30" t="s">
        <v>71</v>
      </c>
      <c r="C11" s="66">
        <f>C34+C35+C36</f>
        <v>885.95099999999991</v>
      </c>
      <c r="D11" s="66">
        <v>99.13</v>
      </c>
    </row>
    <row r="12" spans="1:4" ht="24.75" customHeight="1" x14ac:dyDescent="0.25">
      <c r="A12" s="135" t="s">
        <v>75</v>
      </c>
      <c r="B12" s="136"/>
      <c r="C12" s="136"/>
      <c r="D12" s="137"/>
    </row>
    <row r="13" spans="1:4" s="4" customFormat="1" ht="19.5" x14ac:dyDescent="0.25">
      <c r="A13" s="25">
        <v>1</v>
      </c>
      <c r="B13" s="30" t="s">
        <v>4</v>
      </c>
      <c r="C13" s="59">
        <f>C14+C15+C16+C20</f>
        <v>657.54699999999991</v>
      </c>
      <c r="D13" s="59">
        <f>D14+D15+D16+D20</f>
        <v>73.58</v>
      </c>
    </row>
    <row r="14" spans="1:4" s="4" customFormat="1" ht="19.5" x14ac:dyDescent="0.25">
      <c r="A14" s="34" t="s">
        <v>5</v>
      </c>
      <c r="B14" s="30" t="s">
        <v>70</v>
      </c>
      <c r="C14" s="62">
        <v>125.33</v>
      </c>
      <c r="D14" s="62">
        <f t="shared" ref="D14:D19" si="0">ROUND(C14/$C$42*1000,2)</f>
        <v>14.02</v>
      </c>
    </row>
    <row r="15" spans="1:4" s="4" customFormat="1" ht="19.5" x14ac:dyDescent="0.25">
      <c r="A15" s="34" t="s">
        <v>17</v>
      </c>
      <c r="B15" s="30" t="s">
        <v>18</v>
      </c>
      <c r="C15" s="62">
        <v>353.726</v>
      </c>
      <c r="D15" s="62">
        <f t="shared" si="0"/>
        <v>39.58</v>
      </c>
    </row>
    <row r="16" spans="1:4" s="4" customFormat="1" ht="19.5" x14ac:dyDescent="0.25">
      <c r="A16" s="34" t="s">
        <v>19</v>
      </c>
      <c r="B16" s="30" t="s">
        <v>20</v>
      </c>
      <c r="C16" s="59">
        <v>162.52799999999999</v>
      </c>
      <c r="D16" s="62">
        <f t="shared" si="0"/>
        <v>18.190000000000001</v>
      </c>
    </row>
    <row r="17" spans="1:4" ht="19.5" customHeight="1" x14ac:dyDescent="0.25">
      <c r="A17" s="35" t="s">
        <v>21</v>
      </c>
      <c r="B17" s="50" t="s">
        <v>22</v>
      </c>
      <c r="C17" s="64">
        <v>77.819999999999993</v>
      </c>
      <c r="D17" s="64">
        <f t="shared" si="0"/>
        <v>8.7100000000000009</v>
      </c>
    </row>
    <row r="18" spans="1:4" ht="21.75" customHeight="1" x14ac:dyDescent="0.25">
      <c r="A18" s="35" t="s">
        <v>23</v>
      </c>
      <c r="B18" s="50" t="s">
        <v>24</v>
      </c>
      <c r="C18" s="64">
        <v>52.865000000000002</v>
      </c>
      <c r="D18" s="64">
        <f t="shared" si="0"/>
        <v>5.92</v>
      </c>
    </row>
    <row r="19" spans="1:4" ht="19.5" customHeight="1" x14ac:dyDescent="0.25">
      <c r="A19" s="35" t="s">
        <v>25</v>
      </c>
      <c r="B19" s="50" t="s">
        <v>26</v>
      </c>
      <c r="C19" s="64">
        <v>31.843</v>
      </c>
      <c r="D19" s="64">
        <f t="shared" si="0"/>
        <v>3.56</v>
      </c>
    </row>
    <row r="20" spans="1:4" s="4" customFormat="1" ht="19.5" x14ac:dyDescent="0.25">
      <c r="A20" s="34" t="s">
        <v>27</v>
      </c>
      <c r="B20" s="30" t="s">
        <v>28</v>
      </c>
      <c r="C20" s="59">
        <f>SUM(C21:C23)</f>
        <v>15.963000000000001</v>
      </c>
      <c r="D20" s="59">
        <f>SUM(D21:D23)</f>
        <v>1.79</v>
      </c>
    </row>
    <row r="21" spans="1:4" ht="24.75" customHeight="1" x14ac:dyDescent="0.25">
      <c r="A21" s="35" t="s">
        <v>29</v>
      </c>
      <c r="B21" s="50" t="s">
        <v>30</v>
      </c>
      <c r="C21" s="64">
        <v>11.885</v>
      </c>
      <c r="D21" s="64">
        <f>ROUND(C21/$C$42*1000,2)</f>
        <v>1.33</v>
      </c>
    </row>
    <row r="22" spans="1:4" ht="24.75" customHeight="1" x14ac:dyDescent="0.25">
      <c r="A22" s="35" t="s">
        <v>31</v>
      </c>
      <c r="B22" s="50" t="s">
        <v>22</v>
      </c>
      <c r="C22" s="64">
        <v>2.6150000000000002</v>
      </c>
      <c r="D22" s="64">
        <f>ROUND(C22/$C$42*1000,2)</f>
        <v>0.28999999999999998</v>
      </c>
    </row>
    <row r="23" spans="1:4" ht="21" customHeight="1" x14ac:dyDescent="0.25">
      <c r="A23" s="35" t="s">
        <v>32</v>
      </c>
      <c r="B23" s="50" t="s">
        <v>38</v>
      </c>
      <c r="C23" s="64">
        <v>1.4630000000000001</v>
      </c>
      <c r="D23" s="64">
        <f>ROUNDUP(C23/$C$42*1000,2)</f>
        <v>0.17</v>
      </c>
    </row>
    <row r="24" spans="1:4" s="4" customFormat="1" ht="19.5" x14ac:dyDescent="0.25">
      <c r="A24" s="34">
        <v>2</v>
      </c>
      <c r="B24" s="30" t="s">
        <v>34</v>
      </c>
      <c r="C24" s="59">
        <f>SUM(C25:C27)</f>
        <v>14.903000000000002</v>
      </c>
      <c r="D24" s="59">
        <f>SUM(D25:D27)</f>
        <v>1.66</v>
      </c>
    </row>
    <row r="25" spans="1:4" ht="19.5" x14ac:dyDescent="0.25">
      <c r="A25" s="35" t="s">
        <v>35</v>
      </c>
      <c r="B25" s="50" t="s">
        <v>30</v>
      </c>
      <c r="C25" s="64">
        <v>10.659000000000001</v>
      </c>
      <c r="D25" s="64">
        <f>ROUND(C25/$C$42*1000,2)</f>
        <v>1.19</v>
      </c>
    </row>
    <row r="26" spans="1:4" ht="19.5" x14ac:dyDescent="0.25">
      <c r="A26" s="35" t="s">
        <v>36</v>
      </c>
      <c r="B26" s="50" t="s">
        <v>22</v>
      </c>
      <c r="C26" s="64">
        <v>2.3450000000000002</v>
      </c>
      <c r="D26" s="64">
        <f>ROUND(C26/$C$42*1000,2)</f>
        <v>0.26</v>
      </c>
    </row>
    <row r="27" spans="1:4" ht="19.5" x14ac:dyDescent="0.25">
      <c r="A27" s="35" t="s">
        <v>37</v>
      </c>
      <c r="B27" s="50" t="s">
        <v>38</v>
      </c>
      <c r="C27" s="64">
        <v>1.899</v>
      </c>
      <c r="D27" s="64">
        <f>ROUND(C27/$C$42*1000,2)</f>
        <v>0.21</v>
      </c>
    </row>
    <row r="28" spans="1:4" s="4" customFormat="1" ht="19.5" x14ac:dyDescent="0.25">
      <c r="A28" s="34">
        <v>3</v>
      </c>
      <c r="B28" s="30" t="s">
        <v>39</v>
      </c>
      <c r="C28" s="59">
        <f>SUM(C29:C31)</f>
        <v>195.82999999999998</v>
      </c>
      <c r="D28" s="59">
        <f>SUM(D29:D31)</f>
        <v>21.919999999999998</v>
      </c>
    </row>
    <row r="29" spans="1:4" ht="19.5" x14ac:dyDescent="0.25">
      <c r="A29" s="35" t="s">
        <v>40</v>
      </c>
      <c r="B29" s="50" t="s">
        <v>30</v>
      </c>
      <c r="C29" s="64">
        <v>155.482</v>
      </c>
      <c r="D29" s="64">
        <f>ROUND(C29/$C$42*1000,2)</f>
        <v>17.399999999999999</v>
      </c>
    </row>
    <row r="30" spans="1:4" ht="19.5" x14ac:dyDescent="0.25">
      <c r="A30" s="35" t="s">
        <v>41</v>
      </c>
      <c r="B30" s="50" t="s">
        <v>22</v>
      </c>
      <c r="C30" s="64">
        <v>34.206000000000003</v>
      </c>
      <c r="D30" s="64">
        <f>ROUND(C30/$C$42*1000,2)</f>
        <v>3.83</v>
      </c>
    </row>
    <row r="31" spans="1:4" ht="19.5" x14ac:dyDescent="0.25">
      <c r="A31" s="35" t="s">
        <v>42</v>
      </c>
      <c r="B31" s="50" t="s">
        <v>38</v>
      </c>
      <c r="C31" s="64">
        <v>6.1420000000000003</v>
      </c>
      <c r="D31" s="64">
        <f>ROUND(C31/$C$42*1000,2)</f>
        <v>0.69</v>
      </c>
    </row>
    <row r="32" spans="1:4" s="4" customFormat="1" ht="19.5" x14ac:dyDescent="0.25">
      <c r="A32" s="34">
        <v>4</v>
      </c>
      <c r="B32" s="30" t="s">
        <v>43</v>
      </c>
      <c r="C32" s="62">
        <v>0.29899999999999999</v>
      </c>
      <c r="D32" s="62">
        <f>ROUND(C32/$C$42*1000,2)</f>
        <v>0.03</v>
      </c>
    </row>
    <row r="33" spans="1:4" s="4" customFormat="1" ht="19.5" x14ac:dyDescent="0.25">
      <c r="A33" s="34">
        <v>5</v>
      </c>
      <c r="B33" s="30" t="s">
        <v>44</v>
      </c>
      <c r="C33" s="62">
        <v>0</v>
      </c>
      <c r="D33" s="62">
        <f>ROUND(C33/$C$42*1000,2)</f>
        <v>0</v>
      </c>
    </row>
    <row r="34" spans="1:4" s="4" customFormat="1" ht="19.5" x14ac:dyDescent="0.25">
      <c r="A34" s="34">
        <v>6</v>
      </c>
      <c r="B34" s="30" t="s">
        <v>45</v>
      </c>
      <c r="C34" s="59">
        <f>C13+C24+C28+C32+C33</f>
        <v>868.57899999999995</v>
      </c>
      <c r="D34" s="59">
        <f>D13+D24+D28+D32+D33</f>
        <v>97.19</v>
      </c>
    </row>
    <row r="35" spans="1:4" s="4" customFormat="1" ht="19.5" x14ac:dyDescent="0.25">
      <c r="A35" s="34">
        <v>7</v>
      </c>
      <c r="B35" s="30" t="s">
        <v>46</v>
      </c>
      <c r="C35" s="62">
        <v>0</v>
      </c>
      <c r="D35" s="62">
        <f>ROUND(C35/$C$42*1000,2)</f>
        <v>0</v>
      </c>
    </row>
    <row r="36" spans="1:4" s="4" customFormat="1" ht="19.5" x14ac:dyDescent="0.25">
      <c r="A36" s="34">
        <v>8</v>
      </c>
      <c r="B36" s="30" t="s">
        <v>47</v>
      </c>
      <c r="C36" s="62">
        <f>SUM(C37:C41)</f>
        <v>17.372</v>
      </c>
      <c r="D36" s="62">
        <f>SUM(D37:D41)</f>
        <v>1.94</v>
      </c>
    </row>
    <row r="37" spans="1:4" ht="19.5" x14ac:dyDescent="0.25">
      <c r="A37" s="35" t="s">
        <v>48</v>
      </c>
      <c r="B37" s="50" t="s">
        <v>49</v>
      </c>
      <c r="C37" s="64">
        <v>2.65</v>
      </c>
      <c r="D37" s="64">
        <f>ROUND(C37/$C$42*1000,2)</f>
        <v>0.3</v>
      </c>
    </row>
    <row r="38" spans="1:4" ht="19.5" x14ac:dyDescent="0.25">
      <c r="A38" s="35" t="s">
        <v>50</v>
      </c>
      <c r="B38" s="50" t="s">
        <v>51</v>
      </c>
      <c r="C38" s="64">
        <v>0</v>
      </c>
      <c r="D38" s="64">
        <f>ROUND(C38/$C$42*1000,2)</f>
        <v>0</v>
      </c>
    </row>
    <row r="39" spans="1:4" ht="19.5" x14ac:dyDescent="0.25">
      <c r="A39" s="35" t="s">
        <v>69</v>
      </c>
      <c r="B39" s="50" t="s">
        <v>52</v>
      </c>
      <c r="C39" s="64">
        <v>0</v>
      </c>
      <c r="D39" s="64">
        <f>ROUND(C39/$C$42*1000,2)</f>
        <v>0</v>
      </c>
    </row>
    <row r="40" spans="1:4" ht="22.5" customHeight="1" x14ac:dyDescent="0.25">
      <c r="A40" s="35" t="s">
        <v>53</v>
      </c>
      <c r="B40" s="50" t="s">
        <v>54</v>
      </c>
      <c r="C40" s="64">
        <v>0</v>
      </c>
      <c r="D40" s="64">
        <f>ROUND(C40/$C$42*1000,2)</f>
        <v>0</v>
      </c>
    </row>
    <row r="41" spans="1:4" ht="27" customHeight="1" x14ac:dyDescent="0.25">
      <c r="A41" s="35" t="s">
        <v>55</v>
      </c>
      <c r="B41" s="36" t="s">
        <v>56</v>
      </c>
      <c r="C41" s="64">
        <v>14.722</v>
      </c>
      <c r="D41" s="64">
        <f>ROUNDDOWN(C41/$C$42*1000,2)</f>
        <v>1.64</v>
      </c>
    </row>
    <row r="42" spans="1:4" ht="39.75" customHeight="1" x14ac:dyDescent="0.25">
      <c r="A42" s="34" t="s">
        <v>68</v>
      </c>
      <c r="B42" s="30" t="s">
        <v>90</v>
      </c>
      <c r="C42" s="62">
        <v>8936.65</v>
      </c>
      <c r="D42" s="65" t="s">
        <v>80</v>
      </c>
    </row>
    <row r="43" spans="1:4" s="12" customFormat="1" ht="43.5" customHeight="1" x14ac:dyDescent="0.25">
      <c r="A43" s="44"/>
      <c r="B43" s="139" t="s">
        <v>96</v>
      </c>
      <c r="C43" s="139"/>
      <c r="D43" s="139"/>
    </row>
    <row r="44" spans="1:4" s="12" customFormat="1" ht="10.5" customHeight="1" x14ac:dyDescent="0.3">
      <c r="A44" s="41"/>
      <c r="B44" s="42"/>
      <c r="C44" s="43"/>
      <c r="D44" s="22"/>
    </row>
    <row r="45" spans="1:4" s="12" customFormat="1" ht="18.75" customHeight="1" x14ac:dyDescent="0.3">
      <c r="A45" s="131" t="s">
        <v>57</v>
      </c>
      <c r="B45" s="131"/>
      <c r="C45" s="43"/>
      <c r="D45" s="22"/>
    </row>
    <row r="46" spans="1:4" ht="20.25" x14ac:dyDescent="0.3">
      <c r="A46" s="131" t="s">
        <v>58</v>
      </c>
      <c r="B46" s="131"/>
      <c r="C46" s="48"/>
      <c r="D46" s="46"/>
    </row>
    <row r="47" spans="1:4" ht="20.25" x14ac:dyDescent="0.3">
      <c r="A47" s="131" t="s">
        <v>73</v>
      </c>
      <c r="B47" s="131"/>
      <c r="C47" s="134" t="s">
        <v>59</v>
      </c>
      <c r="D47" s="134"/>
    </row>
  </sheetData>
  <mergeCells count="13">
    <mergeCell ref="B43:D43"/>
    <mergeCell ref="A45:B45"/>
    <mergeCell ref="A46:B46"/>
    <mergeCell ref="C47:D47"/>
    <mergeCell ref="C2:D2"/>
    <mergeCell ref="C3:D3"/>
    <mergeCell ref="C4:D4"/>
    <mergeCell ref="C5:D5"/>
    <mergeCell ref="A12:D12"/>
    <mergeCell ref="A6:D6"/>
    <mergeCell ref="A47:B47"/>
    <mergeCell ref="A8:A9"/>
    <mergeCell ref="B8:B9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6"/>
  <sheetViews>
    <sheetView view="pageBreakPreview" topLeftCell="A7" zoomScale="110" zoomScaleNormal="110" zoomScaleSheetLayoutView="110" workbookViewId="0">
      <selection activeCell="B9" sqref="B9"/>
    </sheetView>
  </sheetViews>
  <sheetFormatPr defaultRowHeight="15" x14ac:dyDescent="0.25"/>
  <cols>
    <col min="1" max="1" width="9" customWidth="1"/>
    <col min="2" max="2" width="56.7109375" customWidth="1"/>
    <col min="3" max="3" width="31.42578125" style="2" customWidth="1"/>
    <col min="4" max="4" width="31.28515625" customWidth="1"/>
    <col min="5" max="5" width="16.5703125" customWidth="1"/>
    <col min="6" max="6" width="16.140625" customWidth="1"/>
  </cols>
  <sheetData>
    <row r="1" spans="1:4" ht="20.25" x14ac:dyDescent="0.3">
      <c r="A1" s="18"/>
      <c r="B1" s="18"/>
      <c r="C1" s="140" t="s">
        <v>78</v>
      </c>
      <c r="D1" s="140"/>
    </row>
    <row r="2" spans="1:4" s="74" customFormat="1" ht="64.5" customHeight="1" x14ac:dyDescent="0.25">
      <c r="A2" s="73"/>
      <c r="B2" s="73"/>
      <c r="C2" s="128" t="s">
        <v>94</v>
      </c>
      <c r="D2" s="128"/>
    </row>
    <row r="3" spans="1:4" ht="27.75" customHeight="1" x14ac:dyDescent="0.3">
      <c r="A3" s="18"/>
      <c r="B3" s="18"/>
      <c r="C3" s="144" t="s">
        <v>95</v>
      </c>
      <c r="D3" s="144"/>
    </row>
    <row r="4" spans="1:4" ht="21" customHeight="1" x14ac:dyDescent="0.3">
      <c r="A4" s="18"/>
      <c r="B4" s="18"/>
      <c r="C4" s="67"/>
      <c r="D4" s="67"/>
    </row>
    <row r="5" spans="1:4" ht="42.75" customHeight="1" x14ac:dyDescent="0.25">
      <c r="A5" s="129" t="s">
        <v>100</v>
      </c>
      <c r="B5" s="129"/>
      <c r="C5" s="129"/>
      <c r="D5" s="129"/>
    </row>
    <row r="6" spans="1:4" ht="24" customHeight="1" x14ac:dyDescent="0.25">
      <c r="A6" s="85"/>
      <c r="B6" s="85"/>
      <c r="C6" s="85"/>
      <c r="D6" s="85"/>
    </row>
    <row r="7" spans="1:4" s="12" customFormat="1" ht="22.5" customHeight="1" x14ac:dyDescent="0.25">
      <c r="A7" s="132" t="s">
        <v>1</v>
      </c>
      <c r="B7" s="132" t="s">
        <v>2</v>
      </c>
      <c r="C7" s="26" t="s">
        <v>145</v>
      </c>
      <c r="D7" s="27" t="s">
        <v>147</v>
      </c>
    </row>
    <row r="8" spans="1:4" s="12" customFormat="1" ht="34.5" customHeight="1" x14ac:dyDescent="0.25">
      <c r="A8" s="133"/>
      <c r="B8" s="133"/>
      <c r="C8" s="127" t="s">
        <v>148</v>
      </c>
      <c r="D8" s="29" t="s">
        <v>146</v>
      </c>
    </row>
    <row r="9" spans="1:4" s="82" customFormat="1" ht="19.5" x14ac:dyDescent="0.3">
      <c r="A9" s="25">
        <v>1</v>
      </c>
      <c r="B9" s="25">
        <v>2</v>
      </c>
      <c r="C9" s="81">
        <v>3</v>
      </c>
      <c r="D9" s="53">
        <v>4</v>
      </c>
    </row>
    <row r="10" spans="1:4" ht="19.5" customHeight="1" x14ac:dyDescent="0.25">
      <c r="A10" s="28"/>
      <c r="B10" s="135" t="s">
        <v>84</v>
      </c>
      <c r="C10" s="136"/>
      <c r="D10" s="137"/>
    </row>
    <row r="11" spans="1:4" ht="19.5" x14ac:dyDescent="0.3">
      <c r="A11" s="25">
        <v>1</v>
      </c>
      <c r="B11" s="30" t="s">
        <v>79</v>
      </c>
      <c r="C11" s="29" t="s">
        <v>80</v>
      </c>
      <c r="D11" s="31">
        <f>SUM(D12:D14)</f>
        <v>1608.42</v>
      </c>
    </row>
    <row r="12" spans="1:4" s="9" customFormat="1" ht="19.5" x14ac:dyDescent="0.3">
      <c r="A12" s="35" t="s">
        <v>5</v>
      </c>
      <c r="B12" s="50" t="s">
        <v>3</v>
      </c>
      <c r="C12" s="29" t="s">
        <v>80</v>
      </c>
      <c r="D12" s="68">
        <f>'[1]Додаток 1'!D15</f>
        <v>1183.31</v>
      </c>
    </row>
    <row r="13" spans="1:4" s="9" customFormat="1" ht="19.5" x14ac:dyDescent="0.3">
      <c r="A13" s="35" t="s">
        <v>17</v>
      </c>
      <c r="B13" s="50" t="s">
        <v>61</v>
      </c>
      <c r="C13" s="29" t="s">
        <v>80</v>
      </c>
      <c r="D13" s="37">
        <f>'[1]Додаток 2'!D16</f>
        <v>399.2</v>
      </c>
    </row>
    <row r="14" spans="1:4" s="9" customFormat="1" ht="19.5" x14ac:dyDescent="0.3">
      <c r="A14" s="35" t="s">
        <v>19</v>
      </c>
      <c r="B14" s="50" t="s">
        <v>71</v>
      </c>
      <c r="C14" s="29" t="s">
        <v>80</v>
      </c>
      <c r="D14" s="68">
        <f>'[1]Додаток 3 (без ІТП)'!D16</f>
        <v>25.91</v>
      </c>
    </row>
    <row r="15" spans="1:4" ht="22.5" customHeight="1" x14ac:dyDescent="0.25">
      <c r="A15" s="135" t="s">
        <v>81</v>
      </c>
      <c r="B15" s="136"/>
      <c r="C15" s="136"/>
      <c r="D15" s="137"/>
    </row>
    <row r="16" spans="1:4" s="4" customFormat="1" ht="19.5" x14ac:dyDescent="0.25">
      <c r="A16" s="25">
        <v>1</v>
      </c>
      <c r="B16" s="32" t="s">
        <v>4</v>
      </c>
      <c r="C16" s="33">
        <f>C17+C23+C24+C28</f>
        <v>1402005.4809999999</v>
      </c>
      <c r="D16" s="33">
        <f>D17+D23+D24+D28</f>
        <v>1465.4099999999999</v>
      </c>
    </row>
    <row r="17" spans="1:6" s="4" customFormat="1" ht="19.5" x14ac:dyDescent="0.25">
      <c r="A17" s="34" t="s">
        <v>5</v>
      </c>
      <c r="B17" s="32" t="s">
        <v>6</v>
      </c>
      <c r="C17" s="33">
        <f>SUM(C18:C22)</f>
        <v>962270.00800000003</v>
      </c>
      <c r="D17" s="33">
        <f>SUM(D18:D22)</f>
        <v>1007.4399999999999</v>
      </c>
    </row>
    <row r="18" spans="1:6" ht="19.5" x14ac:dyDescent="0.25">
      <c r="A18" s="35" t="s">
        <v>7</v>
      </c>
      <c r="B18" s="36" t="s">
        <v>8</v>
      </c>
      <c r="C18" s="69">
        <f>'[1]Додаток 1'!C19</f>
        <v>682488.348</v>
      </c>
      <c r="D18" s="69">
        <f>'[1]Додаток 1'!D19</f>
        <v>691.61</v>
      </c>
      <c r="F18" s="4"/>
    </row>
    <row r="19" spans="1:6" ht="19.5" x14ac:dyDescent="0.25">
      <c r="A19" s="35" t="s">
        <v>9</v>
      </c>
      <c r="B19" s="36" t="s">
        <v>10</v>
      </c>
      <c r="C19" s="69">
        <f>'[1]Додаток 1'!C20+'[1]Додаток 2'!C20</f>
        <v>95136.164000000004</v>
      </c>
      <c r="D19" s="69">
        <f>'[1]Додаток 1'!D20+'[1]Додаток 2'!D20</f>
        <v>106.69</v>
      </c>
      <c r="F19" s="4"/>
    </row>
    <row r="20" spans="1:6" ht="19.5" x14ac:dyDescent="0.25">
      <c r="A20" s="35" t="s">
        <v>11</v>
      </c>
      <c r="B20" s="36" t="s">
        <v>12</v>
      </c>
      <c r="C20" s="69">
        <v>0</v>
      </c>
      <c r="D20" s="71">
        <v>0</v>
      </c>
      <c r="F20" s="4"/>
    </row>
    <row r="21" spans="1:6" ht="39" x14ac:dyDescent="0.25">
      <c r="A21" s="35" t="s">
        <v>13</v>
      </c>
      <c r="B21" s="36" t="s">
        <v>14</v>
      </c>
      <c r="C21" s="69">
        <f>'[1]Додаток 1'!C22+'[1]Додаток 2'!C22</f>
        <v>10423.91</v>
      </c>
      <c r="D21" s="69">
        <f>'[1]Додаток 1'!D22+'[1]Додаток 2'!D22</f>
        <v>11.14</v>
      </c>
      <c r="F21" s="4"/>
    </row>
    <row r="22" spans="1:6" ht="39" x14ac:dyDescent="0.25">
      <c r="A22" s="35" t="s">
        <v>15</v>
      </c>
      <c r="B22" s="36" t="s">
        <v>16</v>
      </c>
      <c r="C22" s="69">
        <f>'[1]Додаток 1'!C23+'[1]Додаток 2'!C23+'[1]Додаток 3 (без ІТП)'!C19</f>
        <v>174221.58600000001</v>
      </c>
      <c r="D22" s="69">
        <f>'[1]Додаток 1'!D23+'[1]Додаток 2'!D23+'[1]Додаток 3 (без ІТП)'!D19</f>
        <v>198</v>
      </c>
      <c r="F22" s="4"/>
    </row>
    <row r="23" spans="1:6" s="4" customFormat="1" ht="19.5" x14ac:dyDescent="0.25">
      <c r="A23" s="34" t="s">
        <v>17</v>
      </c>
      <c r="B23" s="32" t="s">
        <v>18</v>
      </c>
      <c r="C23" s="33">
        <f>'[1]Додаток 1'!C24+'[1]Додаток 2'!C25+'[1]Додаток 3 (без ІТП)'!C20</f>
        <v>262799.435</v>
      </c>
      <c r="D23" s="33">
        <f>'[1]Додаток 1'!D24+'[1]Додаток 2'!D25+'[1]Додаток 3 (без ІТП)'!D20</f>
        <v>273.91999999999996</v>
      </c>
    </row>
    <row r="24" spans="1:6" s="4" customFormat="1" ht="19.5" x14ac:dyDescent="0.25">
      <c r="A24" s="34" t="s">
        <v>19</v>
      </c>
      <c r="B24" s="32" t="s">
        <v>20</v>
      </c>
      <c r="C24" s="33">
        <f>SUM(C25:C27)</f>
        <v>83028.25</v>
      </c>
      <c r="D24" s="33">
        <f>SUM(D25:D27)</f>
        <v>86.740000000000009</v>
      </c>
      <c r="F24" s="6"/>
    </row>
    <row r="25" spans="1:6" ht="19.5" x14ac:dyDescent="0.25">
      <c r="A25" s="35" t="s">
        <v>21</v>
      </c>
      <c r="B25" s="36" t="s">
        <v>22</v>
      </c>
      <c r="C25" s="69">
        <f>'[1]Додаток 1'!C26+'[1]Додаток 2'!C27+'[1]Додаток 3 (без ІТП)'!C22</f>
        <v>57815.876000000004</v>
      </c>
      <c r="D25" s="69">
        <f>'[1]Додаток 1'!D26+'[1]Додаток 2'!D27+'[1]Додаток 3 (без ІТП)'!D22</f>
        <v>60.260000000000005</v>
      </c>
      <c r="F25" s="4"/>
    </row>
    <row r="26" spans="1:6" ht="19.5" x14ac:dyDescent="0.25">
      <c r="A26" s="35" t="s">
        <v>23</v>
      </c>
      <c r="B26" s="36" t="s">
        <v>24</v>
      </c>
      <c r="C26" s="69">
        <f>'[1]Додаток 1'!C27+'[1]Додаток 2'!C28+'[1]Додаток 3 (без ІТП)'!C23</f>
        <v>14648.870999999999</v>
      </c>
      <c r="D26" s="69">
        <f>'[1]Додаток 1'!D27+'[1]Додаток 2'!D28+'[1]Додаток 3 (без ІТП)'!D23</f>
        <v>15.65</v>
      </c>
      <c r="F26" s="4"/>
    </row>
    <row r="27" spans="1:6" ht="19.5" x14ac:dyDescent="0.25">
      <c r="A27" s="35" t="s">
        <v>25</v>
      </c>
      <c r="B27" s="36" t="s">
        <v>26</v>
      </c>
      <c r="C27" s="69">
        <f>'[1]Додаток 1'!C28+'[1]Додаток 2'!C29+'[1]Додаток 3 (без ІТП)'!C24</f>
        <v>10563.503000000001</v>
      </c>
      <c r="D27" s="69">
        <f>'[1]Додаток 1'!D28+'[1]Додаток 2'!D29+'[1]Додаток 3 (без ІТП)'!D24</f>
        <v>10.829999999999998</v>
      </c>
      <c r="F27" s="4"/>
    </row>
    <row r="28" spans="1:6" s="4" customFormat="1" ht="19.5" x14ac:dyDescent="0.25">
      <c r="A28" s="34" t="s">
        <v>27</v>
      </c>
      <c r="B28" s="32" t="s">
        <v>28</v>
      </c>
      <c r="C28" s="33">
        <f>SUM(C29:C31)</f>
        <v>93907.788</v>
      </c>
      <c r="D28" s="33">
        <f>SUM(D29:D31)</f>
        <v>97.31</v>
      </c>
    </row>
    <row r="29" spans="1:6" ht="19.5" x14ac:dyDescent="0.25">
      <c r="A29" s="35" t="s">
        <v>29</v>
      </c>
      <c r="B29" s="36" t="s">
        <v>30</v>
      </c>
      <c r="C29" s="69">
        <f>'[1]Додаток 1'!C30+'[1]Додаток 2'!C31+'[1]Додаток 3 (без ІТП)'!C26</f>
        <v>69914.146999999997</v>
      </c>
      <c r="D29" s="69">
        <f>'[1]Додаток 1'!D30+'[1]Додаток 2'!D31+'[1]Додаток 3 (без ІТП)'!D26</f>
        <v>72.44</v>
      </c>
      <c r="F29" s="4"/>
    </row>
    <row r="30" spans="1:6" ht="19.5" x14ac:dyDescent="0.25">
      <c r="A30" s="35" t="s">
        <v>31</v>
      </c>
      <c r="B30" s="36" t="s">
        <v>22</v>
      </c>
      <c r="C30" s="69">
        <f>'[1]Додаток 1'!C31+'[1]Додаток 2'!C32+'[1]Додаток 3 (без ІТП)'!C27</f>
        <v>15381.111999999999</v>
      </c>
      <c r="D30" s="69">
        <f>'[1]Додаток 1'!D31+'[1]Додаток 2'!D32+'[1]Додаток 3 (без ІТП)'!D27</f>
        <v>15.94</v>
      </c>
      <c r="F30" s="4"/>
    </row>
    <row r="31" spans="1:6" ht="19.5" x14ac:dyDescent="0.25">
      <c r="A31" s="35" t="s">
        <v>32</v>
      </c>
      <c r="B31" s="36" t="s">
        <v>33</v>
      </c>
      <c r="C31" s="69">
        <f>'[1]Додаток 1'!C32+'[1]Додаток 2'!C33+'[1]Додаток 3 (без ІТП)'!C28</f>
        <v>8612.5290000000059</v>
      </c>
      <c r="D31" s="69">
        <f>'[1]Додаток 1'!D32+'[1]Додаток 2'!D33+'[1]Додаток 3 (без ІТП)'!D28</f>
        <v>8.93</v>
      </c>
      <c r="F31" s="4"/>
    </row>
    <row r="32" spans="1:6" s="4" customFormat="1" ht="19.5" x14ac:dyDescent="0.25">
      <c r="A32" s="34">
        <v>2</v>
      </c>
      <c r="B32" s="32" t="s">
        <v>34</v>
      </c>
      <c r="C32" s="33">
        <f>SUM(C33:C35)</f>
        <v>87672.815000000002</v>
      </c>
      <c r="D32" s="33">
        <f>SUM(D33:D35)</f>
        <v>90.82</v>
      </c>
    </row>
    <row r="33" spans="1:6" ht="19.5" x14ac:dyDescent="0.25">
      <c r="A33" s="35" t="s">
        <v>35</v>
      </c>
      <c r="B33" s="36" t="s">
        <v>30</v>
      </c>
      <c r="C33" s="69">
        <f>'[1]Додаток 1'!C34+'[1]Додаток 2'!C35+'[1]Додаток 3 (без ІТП)'!C30</f>
        <v>62703.107000000011</v>
      </c>
      <c r="D33" s="69">
        <f>'[1]Додаток 1'!D34+'[1]Додаток 2'!D35+'[1]Додаток 3 (без ІТП)'!D30</f>
        <v>64.959999999999994</v>
      </c>
      <c r="F33" s="4"/>
    </row>
    <row r="34" spans="1:6" ht="19.5" x14ac:dyDescent="0.25">
      <c r="A34" s="35" t="s">
        <v>36</v>
      </c>
      <c r="B34" s="36" t="s">
        <v>22</v>
      </c>
      <c r="C34" s="69">
        <f>'[1]Додаток 1'!C35+'[1]Додаток 2'!C36+'[1]Додаток 3 (без ІТП)'!C31</f>
        <v>13794.682999999999</v>
      </c>
      <c r="D34" s="69">
        <f>'[1]Додаток 1'!D35+'[1]Додаток 2'!D36+'[1]Додаток 3 (без ІТП)'!D31</f>
        <v>14.290000000000001</v>
      </c>
      <c r="F34" s="6"/>
    </row>
    <row r="35" spans="1:6" ht="19.5" x14ac:dyDescent="0.25">
      <c r="A35" s="35" t="s">
        <v>37</v>
      </c>
      <c r="B35" s="36" t="s">
        <v>38</v>
      </c>
      <c r="C35" s="69">
        <f>'[1]Додаток 1'!C36+'[1]Додаток 2'!C37+'[1]Додаток 3 (без ІТП)'!C32</f>
        <v>11175.024999999994</v>
      </c>
      <c r="D35" s="69">
        <f>'[1]Додаток 1'!D36+'[1]Додаток 2'!D37+'[1]Додаток 3 (без ІТП)'!D32</f>
        <v>11.57</v>
      </c>
      <c r="F35" s="4"/>
    </row>
    <row r="36" spans="1:6" s="4" customFormat="1" ht="19.5" x14ac:dyDescent="0.25">
      <c r="A36" s="25">
        <v>3</v>
      </c>
      <c r="B36" s="32" t="s">
        <v>39</v>
      </c>
      <c r="C36" s="33">
        <f>SUM(C37:C39)</f>
        <v>18893.536</v>
      </c>
      <c r="D36" s="33">
        <f>SUM(D37:D39)</f>
        <v>21.919999999999998</v>
      </c>
    </row>
    <row r="37" spans="1:6" ht="19.5" x14ac:dyDescent="0.25">
      <c r="A37" s="35" t="s">
        <v>40</v>
      </c>
      <c r="B37" s="36" t="s">
        <v>30</v>
      </c>
      <c r="C37" s="69">
        <f>'[1]Додаток 1'!C38+'[1]Додаток 2'!C39+'[1]Додаток 3 (без ІТП)'!C34</f>
        <v>15000.771000000001</v>
      </c>
      <c r="D37" s="69">
        <f>'[1]Додаток 1'!D38+'[1]Додаток 2'!D39+'[1]Додаток 3 (без ІТП)'!D34</f>
        <v>17.399999999999999</v>
      </c>
      <c r="F37" s="4"/>
    </row>
    <row r="38" spans="1:6" ht="19.5" x14ac:dyDescent="0.25">
      <c r="A38" s="35" t="s">
        <v>41</v>
      </c>
      <c r="B38" s="36" t="s">
        <v>22</v>
      </c>
      <c r="C38" s="69">
        <f>'[1]Додаток 1'!C39+'[1]Додаток 2'!C40+'[1]Додаток 3 (без ІТП)'!C35</f>
        <v>3300.17</v>
      </c>
      <c r="D38" s="69">
        <f>'[1]Додаток 1'!D39+'[1]Додаток 2'!D40+'[1]Додаток 3 (без ІТП)'!D35</f>
        <v>3.83</v>
      </c>
      <c r="F38" s="4"/>
    </row>
    <row r="39" spans="1:6" ht="19.5" x14ac:dyDescent="0.25">
      <c r="A39" s="35" t="s">
        <v>42</v>
      </c>
      <c r="B39" s="36" t="s">
        <v>38</v>
      </c>
      <c r="C39" s="69">
        <f>'[1]Додаток 1'!C40+'[1]Додаток 2'!C41+'[1]Додаток 3 (без ІТП)'!C36</f>
        <v>592.59500000000003</v>
      </c>
      <c r="D39" s="69">
        <f>'[1]Додаток 1'!D40+'[1]Додаток 2'!D41+'[1]Додаток 3 (без ІТП)'!D36</f>
        <v>0.69</v>
      </c>
      <c r="F39" s="4"/>
    </row>
    <row r="40" spans="1:6" s="4" customFormat="1" ht="19.5" x14ac:dyDescent="0.25">
      <c r="A40" s="25">
        <v>4</v>
      </c>
      <c r="B40" s="32" t="s">
        <v>43</v>
      </c>
      <c r="C40" s="33">
        <f>'[1]Додаток 1'!C41+'[1]Додаток 2'!C42+'[1]Додаток 3 (без ІТП)'!C37</f>
        <v>1761.7770000000003</v>
      </c>
      <c r="D40" s="33">
        <f>'[1]Додаток 1'!D41+'[1]Додаток 2'!D42+'[1]Додаток 3 (без ІТП)'!D37</f>
        <v>1.82</v>
      </c>
    </row>
    <row r="41" spans="1:6" s="4" customFormat="1" ht="19.5" x14ac:dyDescent="0.25">
      <c r="A41" s="25">
        <v>5</v>
      </c>
      <c r="B41" s="32" t="s">
        <v>44</v>
      </c>
      <c r="C41" s="33">
        <f>'[1]Додаток 1'!C42+'[1]Додаток 2'!C43+'[1]Додаток 3 (без ІТП)'!C38</f>
        <v>0</v>
      </c>
      <c r="D41" s="33">
        <f>'[1]Додаток 1'!D42+'[1]Додаток 2'!D43+'[1]Додаток 3 (без ІТП)'!D38</f>
        <v>0</v>
      </c>
    </row>
    <row r="42" spans="1:6" s="4" customFormat="1" ht="19.5" x14ac:dyDescent="0.25">
      <c r="A42" s="25">
        <v>6</v>
      </c>
      <c r="B42" s="32" t="s">
        <v>45</v>
      </c>
      <c r="C42" s="33">
        <f>C16+C32+C36+C40+C41</f>
        <v>1510333.6089999999</v>
      </c>
      <c r="D42" s="33">
        <f>D16+D32+D36+D40+D41</f>
        <v>1579.9699999999998</v>
      </c>
    </row>
    <row r="43" spans="1:6" s="4" customFormat="1" ht="19.5" x14ac:dyDescent="0.25">
      <c r="A43" s="25">
        <v>7</v>
      </c>
      <c r="B43" s="32" t="s">
        <v>46</v>
      </c>
      <c r="C43" s="33">
        <v>0</v>
      </c>
      <c r="D43" s="72">
        <v>0</v>
      </c>
    </row>
    <row r="44" spans="1:6" s="4" customFormat="1" ht="24" customHeight="1" x14ac:dyDescent="0.25">
      <c r="A44" s="25">
        <v>8</v>
      </c>
      <c r="B44" s="32" t="s">
        <v>47</v>
      </c>
      <c r="C44" s="33">
        <f>SUM(C45:C49)</f>
        <v>27470.406059999998</v>
      </c>
      <c r="D44" s="33">
        <f>SUM(D45:D49)</f>
        <v>28.45</v>
      </c>
    </row>
    <row r="45" spans="1:6" ht="19.5" x14ac:dyDescent="0.25">
      <c r="A45" s="35" t="s">
        <v>48</v>
      </c>
      <c r="B45" s="36" t="s">
        <v>49</v>
      </c>
      <c r="C45" s="69">
        <f>'[1]Додаток 1'!C46+'[1]Додаток 2'!C47+'[1]Додаток 3 (без ІТП)'!C42</f>
        <v>4190.4010600000001</v>
      </c>
      <c r="D45" s="69">
        <f>'[1]Додаток 1'!D46+'[1]Додаток 2'!D47+'[1]Додаток 3 (без ІТП)'!D42</f>
        <v>4.34</v>
      </c>
    </row>
    <row r="46" spans="1:6" ht="19.5" x14ac:dyDescent="0.25">
      <c r="A46" s="35" t="s">
        <v>50</v>
      </c>
      <c r="B46" s="36" t="s">
        <v>51</v>
      </c>
      <c r="C46" s="69">
        <f>'[1]Додаток 1'!C47+'[1]Додаток 2'!C48+'[1]Додаток 3 (без ІТП)'!C43</f>
        <v>0</v>
      </c>
      <c r="D46" s="69">
        <f>'[1]Додаток 1'!D47+'[1]Додаток 2'!D48+'[1]Додаток 3 (без ІТП)'!D43</f>
        <v>0</v>
      </c>
    </row>
    <row r="47" spans="1:6" ht="19.5" x14ac:dyDescent="0.25">
      <c r="A47" s="35" t="s">
        <v>69</v>
      </c>
      <c r="B47" s="36" t="s">
        <v>52</v>
      </c>
      <c r="C47" s="69">
        <f>'[1]Додаток 1'!C48+'[1]Додаток 2'!C49+'[1]Додаток 3 (без ІТП)'!C44</f>
        <v>0</v>
      </c>
      <c r="D47" s="69">
        <f>'[1]Додаток 1'!D48+'[1]Додаток 2'!D49+'[1]Додаток 3 (без ІТП)'!D44</f>
        <v>0</v>
      </c>
    </row>
    <row r="48" spans="1:6" ht="39" x14ac:dyDescent="0.25">
      <c r="A48" s="35" t="s">
        <v>53</v>
      </c>
      <c r="B48" s="36" t="s">
        <v>54</v>
      </c>
      <c r="C48" s="69">
        <f>'[1]Додаток 1'!C49+'[1]Додаток 2'!C50+'[1]Додаток 3 (без ІТП)'!C45</f>
        <v>0</v>
      </c>
      <c r="D48" s="69">
        <f>'[1]Додаток 1'!D49+'[1]Додаток 2'!D50+'[1]Додаток 3 (без ІТП)'!D45</f>
        <v>0</v>
      </c>
    </row>
    <row r="49" spans="1:6" ht="27.75" customHeight="1" x14ac:dyDescent="0.25">
      <c r="A49" s="35" t="s">
        <v>55</v>
      </c>
      <c r="B49" s="36" t="s">
        <v>56</v>
      </c>
      <c r="C49" s="69">
        <f>'[1]Додаток 1'!C50+'[1]Додаток 2'!C51+'[1]Додаток 3 (без ІТП)'!C46</f>
        <v>23280.004999999997</v>
      </c>
      <c r="D49" s="69">
        <f>'[1]Додаток 1'!D50+'[1]Додаток 2'!D51+'[1]Додаток 3 (без ІТП)'!D46</f>
        <v>24.11</v>
      </c>
    </row>
    <row r="50" spans="1:6" s="4" customFormat="1" ht="20.25" customHeight="1" x14ac:dyDescent="0.25">
      <c r="A50" s="25">
        <v>9</v>
      </c>
      <c r="B50" s="32" t="s">
        <v>82</v>
      </c>
      <c r="C50" s="70">
        <f>C42+C43+C44</f>
        <v>1537804.0150599999</v>
      </c>
      <c r="D50" s="70">
        <f>D42+D43+D44</f>
        <v>1608.4199999999998</v>
      </c>
      <c r="F50" s="7"/>
    </row>
    <row r="51" spans="1:6" s="12" customFormat="1" ht="32.25" customHeight="1" x14ac:dyDescent="0.25">
      <c r="A51" s="139" t="s">
        <v>96</v>
      </c>
      <c r="B51" s="139"/>
      <c r="C51" s="139"/>
      <c r="D51" s="139"/>
    </row>
    <row r="52" spans="1:6" s="12" customFormat="1" ht="10.5" customHeight="1" x14ac:dyDescent="0.3">
      <c r="A52" s="41"/>
      <c r="B52" s="42"/>
      <c r="C52" s="43"/>
      <c r="D52" s="22"/>
    </row>
    <row r="53" spans="1:6" s="12" customFormat="1" ht="18.75" customHeight="1" x14ac:dyDescent="0.3">
      <c r="A53" s="131" t="s">
        <v>57</v>
      </c>
      <c r="B53" s="131"/>
      <c r="C53" s="43"/>
      <c r="D53" s="22"/>
    </row>
    <row r="54" spans="1:6" ht="20.25" x14ac:dyDescent="0.3">
      <c r="A54" s="131" t="s">
        <v>58</v>
      </c>
      <c r="B54" s="131"/>
      <c r="C54" s="48"/>
      <c r="D54" s="46"/>
    </row>
    <row r="55" spans="1:6" ht="20.25" x14ac:dyDescent="0.3">
      <c r="A55" s="131" t="s">
        <v>73</v>
      </c>
      <c r="B55" s="131"/>
      <c r="C55" s="134" t="s">
        <v>59</v>
      </c>
      <c r="D55" s="134"/>
    </row>
    <row r="56" spans="1:6" s="2" customFormat="1" x14ac:dyDescent="0.25">
      <c r="A56" s="8"/>
      <c r="B56" s="8"/>
      <c r="D56"/>
    </row>
    <row r="57" spans="1:6" s="2" customFormat="1" x14ac:dyDescent="0.25">
      <c r="A57" s="8"/>
      <c r="B57" s="8"/>
      <c r="D57"/>
    </row>
    <row r="58" spans="1:6" s="2" customFormat="1" x14ac:dyDescent="0.25">
      <c r="A58" s="8"/>
      <c r="B58" s="8"/>
      <c r="D58"/>
    </row>
    <row r="59" spans="1:6" s="2" customFormat="1" x14ac:dyDescent="0.25">
      <c r="A59" s="8"/>
      <c r="B59" s="8"/>
      <c r="D59"/>
    </row>
    <row r="60" spans="1:6" s="2" customFormat="1" x14ac:dyDescent="0.25">
      <c r="A60" s="8"/>
      <c r="B60" s="8"/>
      <c r="D60"/>
    </row>
    <row r="61" spans="1:6" s="2" customFormat="1" x14ac:dyDescent="0.25">
      <c r="A61" s="8"/>
      <c r="B61" s="8"/>
      <c r="D61"/>
    </row>
    <row r="62" spans="1:6" s="2" customFormat="1" x14ac:dyDescent="0.25">
      <c r="A62" s="8"/>
      <c r="B62" s="8"/>
      <c r="D62"/>
    </row>
    <row r="63" spans="1:6" s="2" customFormat="1" x14ac:dyDescent="0.25">
      <c r="A63" s="8"/>
      <c r="B63" s="8"/>
      <c r="D63"/>
    </row>
    <row r="64" spans="1:6" s="2" customFormat="1" x14ac:dyDescent="0.25">
      <c r="A64" s="8"/>
      <c r="B64" s="8"/>
      <c r="D64"/>
    </row>
    <row r="65" spans="1:4" s="2" customFormat="1" x14ac:dyDescent="0.25">
      <c r="A65" s="8"/>
      <c r="B65" s="8"/>
      <c r="D65"/>
    </row>
    <row r="66" spans="1:4" s="2" customFormat="1" x14ac:dyDescent="0.25">
      <c r="A66" s="8"/>
      <c r="B66" s="8"/>
      <c r="D66"/>
    </row>
    <row r="67" spans="1:4" s="2" customFormat="1" x14ac:dyDescent="0.25">
      <c r="A67" s="8"/>
      <c r="B67" s="8"/>
      <c r="D67"/>
    </row>
    <row r="68" spans="1:4" s="2" customFormat="1" x14ac:dyDescent="0.25">
      <c r="A68" s="8"/>
      <c r="B68" s="8"/>
      <c r="D68"/>
    </row>
    <row r="69" spans="1:4" s="2" customFormat="1" x14ac:dyDescent="0.25">
      <c r="A69" s="8"/>
      <c r="B69" s="8"/>
      <c r="D69"/>
    </row>
    <row r="70" spans="1:4" s="2" customFormat="1" x14ac:dyDescent="0.25">
      <c r="A70" s="8"/>
      <c r="B70" s="8"/>
      <c r="D70"/>
    </row>
    <row r="71" spans="1:4" s="2" customFormat="1" x14ac:dyDescent="0.25">
      <c r="A71" s="8"/>
      <c r="B71" s="8"/>
      <c r="D71"/>
    </row>
    <row r="72" spans="1:4" s="2" customFormat="1" x14ac:dyDescent="0.25">
      <c r="A72" s="8"/>
      <c r="B72" s="8"/>
      <c r="D72"/>
    </row>
    <row r="73" spans="1:4" s="2" customFormat="1" x14ac:dyDescent="0.25">
      <c r="A73" s="8"/>
      <c r="B73" s="8"/>
      <c r="D73"/>
    </row>
    <row r="74" spans="1:4" s="2" customFormat="1" x14ac:dyDescent="0.25">
      <c r="A74" s="8"/>
      <c r="B74" s="8"/>
      <c r="D74"/>
    </row>
    <row r="75" spans="1:4" s="2" customFormat="1" x14ac:dyDescent="0.25">
      <c r="A75" s="8"/>
      <c r="B75" s="8"/>
      <c r="D75"/>
    </row>
    <row r="76" spans="1:4" s="2" customFormat="1" x14ac:dyDescent="0.25">
      <c r="A76" s="8"/>
      <c r="B76" s="8"/>
      <c r="D76"/>
    </row>
    <row r="77" spans="1:4" s="2" customFormat="1" x14ac:dyDescent="0.25">
      <c r="A77" s="8"/>
      <c r="B77" s="8"/>
      <c r="D77"/>
    </row>
    <row r="78" spans="1:4" s="2" customFormat="1" x14ac:dyDescent="0.25">
      <c r="A78" s="8"/>
      <c r="B78" s="8"/>
      <c r="D78"/>
    </row>
    <row r="79" spans="1:4" s="2" customFormat="1" x14ac:dyDescent="0.25">
      <c r="A79" s="8"/>
      <c r="B79" s="8"/>
      <c r="D79"/>
    </row>
    <row r="80" spans="1:4" s="2" customFormat="1" x14ac:dyDescent="0.25">
      <c r="A80" s="8"/>
      <c r="B80" s="8"/>
      <c r="D80"/>
    </row>
    <row r="81" spans="1:4" s="2" customFormat="1" x14ac:dyDescent="0.25">
      <c r="A81" s="8"/>
      <c r="B81" s="8"/>
      <c r="D81"/>
    </row>
    <row r="82" spans="1:4" s="2" customFormat="1" x14ac:dyDescent="0.25">
      <c r="A82" s="8"/>
      <c r="B82" s="8"/>
      <c r="D82"/>
    </row>
    <row r="83" spans="1:4" s="2" customFormat="1" x14ac:dyDescent="0.25">
      <c r="A83" s="8"/>
      <c r="B83" s="8"/>
      <c r="D83"/>
    </row>
    <row r="84" spans="1:4" s="2" customFormat="1" x14ac:dyDescent="0.25">
      <c r="A84" s="8"/>
      <c r="B84" s="8"/>
      <c r="D84"/>
    </row>
    <row r="85" spans="1:4" s="2" customFormat="1" x14ac:dyDescent="0.25">
      <c r="A85" s="8"/>
      <c r="B85" s="8"/>
      <c r="D85"/>
    </row>
    <row r="86" spans="1:4" s="2" customFormat="1" x14ac:dyDescent="0.25">
      <c r="A86" s="8"/>
      <c r="B86" s="8"/>
      <c r="D86"/>
    </row>
    <row r="87" spans="1:4" s="2" customFormat="1" x14ac:dyDescent="0.25">
      <c r="A87" s="8"/>
      <c r="B87" s="8"/>
      <c r="D87"/>
    </row>
    <row r="88" spans="1:4" s="2" customFormat="1" x14ac:dyDescent="0.25">
      <c r="A88" s="8"/>
      <c r="B88" s="8"/>
      <c r="D88"/>
    </row>
    <row r="89" spans="1:4" s="2" customFormat="1" x14ac:dyDescent="0.25">
      <c r="A89" s="8"/>
      <c r="B89" s="8"/>
      <c r="D89"/>
    </row>
    <row r="90" spans="1:4" s="2" customFormat="1" x14ac:dyDescent="0.25">
      <c r="A90" s="8"/>
      <c r="B90" s="8"/>
      <c r="D90"/>
    </row>
    <row r="91" spans="1:4" s="2" customFormat="1" x14ac:dyDescent="0.25">
      <c r="A91" s="8"/>
      <c r="B91" s="8"/>
      <c r="D91"/>
    </row>
    <row r="92" spans="1:4" s="2" customFormat="1" x14ac:dyDescent="0.25">
      <c r="A92" s="8"/>
      <c r="B92" s="8"/>
      <c r="D92"/>
    </row>
    <row r="93" spans="1:4" s="2" customFormat="1" x14ac:dyDescent="0.25">
      <c r="A93" s="8"/>
      <c r="B93" s="8"/>
      <c r="D93"/>
    </row>
    <row r="94" spans="1:4" s="2" customFormat="1" x14ac:dyDescent="0.25">
      <c r="A94" s="8"/>
      <c r="B94" s="8"/>
      <c r="D94"/>
    </row>
    <row r="95" spans="1:4" s="2" customFormat="1" x14ac:dyDescent="0.25">
      <c r="A95" s="8"/>
      <c r="B95" s="8"/>
      <c r="D95"/>
    </row>
    <row r="96" spans="1:4" s="2" customFormat="1" x14ac:dyDescent="0.25">
      <c r="A96" s="8"/>
      <c r="B96" s="8"/>
      <c r="D96"/>
    </row>
    <row r="97" spans="1:4" s="2" customFormat="1" x14ac:dyDescent="0.25">
      <c r="A97" s="8"/>
      <c r="B97" s="8"/>
      <c r="D97"/>
    </row>
    <row r="98" spans="1:4" s="2" customFormat="1" x14ac:dyDescent="0.25">
      <c r="A98" s="8"/>
      <c r="B98" s="8"/>
      <c r="D98"/>
    </row>
    <row r="99" spans="1:4" s="2" customFormat="1" x14ac:dyDescent="0.25">
      <c r="A99" s="8"/>
      <c r="B99" s="8"/>
      <c r="D99"/>
    </row>
    <row r="100" spans="1:4" s="2" customFormat="1" x14ac:dyDescent="0.25">
      <c r="A100" s="8"/>
      <c r="B100" s="8"/>
      <c r="D100"/>
    </row>
    <row r="101" spans="1:4" s="2" customFormat="1" x14ac:dyDescent="0.25">
      <c r="A101" s="8"/>
      <c r="B101" s="8"/>
      <c r="D101"/>
    </row>
    <row r="102" spans="1:4" s="2" customFormat="1" x14ac:dyDescent="0.25">
      <c r="A102" s="8"/>
      <c r="B102" s="8"/>
      <c r="D102"/>
    </row>
    <row r="103" spans="1:4" s="2" customFormat="1" x14ac:dyDescent="0.25">
      <c r="A103" s="8"/>
      <c r="B103" s="8"/>
      <c r="D103"/>
    </row>
    <row r="104" spans="1:4" s="2" customFormat="1" x14ac:dyDescent="0.25">
      <c r="A104" s="8"/>
      <c r="B104" s="8"/>
      <c r="D104"/>
    </row>
    <row r="105" spans="1:4" s="2" customFormat="1" x14ac:dyDescent="0.25">
      <c r="A105" s="8"/>
      <c r="B105" s="8"/>
      <c r="D105"/>
    </row>
    <row r="106" spans="1:4" s="2" customFormat="1" x14ac:dyDescent="0.25">
      <c r="A106" s="8"/>
      <c r="B106" s="8"/>
      <c r="D106"/>
    </row>
    <row r="107" spans="1:4" s="2" customFormat="1" x14ac:dyDescent="0.25">
      <c r="A107" s="8"/>
      <c r="B107" s="8"/>
      <c r="D107"/>
    </row>
    <row r="108" spans="1:4" s="2" customFormat="1" x14ac:dyDescent="0.25">
      <c r="A108" s="8"/>
      <c r="B108" s="8"/>
      <c r="D108"/>
    </row>
    <row r="109" spans="1:4" s="2" customFormat="1" x14ac:dyDescent="0.25">
      <c r="A109" s="8"/>
      <c r="B109" s="8"/>
      <c r="D109"/>
    </row>
    <row r="110" spans="1:4" s="2" customFormat="1" x14ac:dyDescent="0.25">
      <c r="A110" s="8"/>
      <c r="B110" s="8"/>
      <c r="D110"/>
    </row>
    <row r="111" spans="1:4" s="2" customFormat="1" x14ac:dyDescent="0.25">
      <c r="A111" s="8"/>
      <c r="B111" s="8"/>
      <c r="D111"/>
    </row>
    <row r="112" spans="1:4" s="2" customFormat="1" x14ac:dyDescent="0.25">
      <c r="A112" s="8"/>
      <c r="B112" s="8"/>
      <c r="D112"/>
    </row>
    <row r="113" spans="1:4" s="2" customFormat="1" x14ac:dyDescent="0.25">
      <c r="A113" s="8"/>
      <c r="B113" s="8"/>
      <c r="D113"/>
    </row>
    <row r="114" spans="1:4" s="2" customFormat="1" x14ac:dyDescent="0.25">
      <c r="A114" s="8"/>
      <c r="B114" s="8"/>
      <c r="D114"/>
    </row>
    <row r="115" spans="1:4" s="2" customFormat="1" x14ac:dyDescent="0.25">
      <c r="A115" s="8"/>
      <c r="B115" s="8"/>
      <c r="D115"/>
    </row>
    <row r="116" spans="1:4" s="2" customFormat="1" x14ac:dyDescent="0.25">
      <c r="A116" s="8"/>
      <c r="B116" s="8"/>
      <c r="D116"/>
    </row>
    <row r="117" spans="1:4" s="2" customFormat="1" x14ac:dyDescent="0.25">
      <c r="A117" s="8"/>
      <c r="B117" s="8"/>
      <c r="D117"/>
    </row>
    <row r="118" spans="1:4" s="2" customFormat="1" x14ac:dyDescent="0.25">
      <c r="A118" s="8"/>
      <c r="B118" s="8"/>
      <c r="D118"/>
    </row>
    <row r="119" spans="1:4" s="2" customFormat="1" x14ac:dyDescent="0.25">
      <c r="A119" s="8"/>
      <c r="B119" s="8"/>
      <c r="D119"/>
    </row>
    <row r="120" spans="1:4" s="2" customFormat="1" x14ac:dyDescent="0.25">
      <c r="A120" s="8"/>
      <c r="B120" s="8"/>
      <c r="D120"/>
    </row>
    <row r="121" spans="1:4" s="2" customFormat="1" x14ac:dyDescent="0.25">
      <c r="A121" s="8"/>
      <c r="B121" s="8"/>
      <c r="D121"/>
    </row>
    <row r="122" spans="1:4" s="2" customFormat="1" x14ac:dyDescent="0.25">
      <c r="A122" s="8"/>
      <c r="B122" s="8"/>
      <c r="D122"/>
    </row>
    <row r="123" spans="1:4" s="2" customFormat="1" x14ac:dyDescent="0.25">
      <c r="A123" s="8"/>
      <c r="B123" s="8"/>
      <c r="D123"/>
    </row>
    <row r="124" spans="1:4" s="2" customFormat="1" x14ac:dyDescent="0.25">
      <c r="A124" s="8"/>
      <c r="B124" s="8"/>
      <c r="D124"/>
    </row>
    <row r="125" spans="1:4" s="2" customFormat="1" x14ac:dyDescent="0.25">
      <c r="A125" s="8"/>
      <c r="B125" s="8"/>
      <c r="D125"/>
    </row>
    <row r="126" spans="1:4" s="2" customFormat="1" x14ac:dyDescent="0.25">
      <c r="A126" s="8"/>
      <c r="B126" s="8"/>
      <c r="D126"/>
    </row>
    <row r="127" spans="1:4" s="2" customFormat="1" x14ac:dyDescent="0.25">
      <c r="A127" s="8"/>
      <c r="B127" s="8"/>
      <c r="D127"/>
    </row>
    <row r="128" spans="1:4" s="2" customFormat="1" x14ac:dyDescent="0.25">
      <c r="A128" s="8"/>
      <c r="B128" s="8"/>
      <c r="D128"/>
    </row>
    <row r="129" spans="1:4" s="2" customFormat="1" x14ac:dyDescent="0.25">
      <c r="A129" s="8"/>
      <c r="B129" s="8"/>
      <c r="D129"/>
    </row>
    <row r="130" spans="1:4" s="2" customFormat="1" x14ac:dyDescent="0.25">
      <c r="A130" s="8"/>
      <c r="B130" s="8"/>
      <c r="D130"/>
    </row>
    <row r="131" spans="1:4" s="2" customFormat="1" x14ac:dyDescent="0.25">
      <c r="A131" s="8"/>
      <c r="B131" s="8"/>
      <c r="D131"/>
    </row>
    <row r="132" spans="1:4" s="2" customFormat="1" x14ac:dyDescent="0.25">
      <c r="A132" s="8"/>
      <c r="B132" s="8"/>
      <c r="D132"/>
    </row>
    <row r="133" spans="1:4" s="2" customFormat="1" x14ac:dyDescent="0.25">
      <c r="A133" s="8"/>
      <c r="B133" s="8"/>
      <c r="D133"/>
    </row>
    <row r="134" spans="1:4" s="2" customFormat="1" x14ac:dyDescent="0.25">
      <c r="A134" s="8"/>
      <c r="B134" s="8"/>
      <c r="D134"/>
    </row>
    <row r="135" spans="1:4" s="2" customFormat="1" x14ac:dyDescent="0.25">
      <c r="A135" s="8"/>
      <c r="B135" s="8"/>
      <c r="D135"/>
    </row>
    <row r="136" spans="1:4" s="2" customFormat="1" x14ac:dyDescent="0.25">
      <c r="A136" s="8"/>
      <c r="B136" s="8"/>
      <c r="D136"/>
    </row>
    <row r="137" spans="1:4" s="2" customFormat="1" x14ac:dyDescent="0.25">
      <c r="A137" s="8"/>
      <c r="B137" s="8"/>
      <c r="D137"/>
    </row>
    <row r="138" spans="1:4" s="2" customFormat="1" x14ac:dyDescent="0.25">
      <c r="A138" s="8"/>
      <c r="B138" s="8"/>
      <c r="D138"/>
    </row>
    <row r="139" spans="1:4" s="2" customFormat="1" x14ac:dyDescent="0.25">
      <c r="A139" s="8"/>
      <c r="B139" s="8"/>
      <c r="D139"/>
    </row>
    <row r="140" spans="1:4" s="2" customFormat="1" x14ac:dyDescent="0.25">
      <c r="A140" s="8"/>
      <c r="B140" s="8"/>
      <c r="D140"/>
    </row>
    <row r="141" spans="1:4" s="2" customFormat="1" x14ac:dyDescent="0.25">
      <c r="A141" s="8"/>
      <c r="B141" s="8"/>
      <c r="D141"/>
    </row>
    <row r="142" spans="1:4" s="2" customFormat="1" x14ac:dyDescent="0.25">
      <c r="A142" s="8"/>
      <c r="B142" s="8"/>
      <c r="D142"/>
    </row>
    <row r="143" spans="1:4" s="2" customFormat="1" x14ac:dyDescent="0.25">
      <c r="A143" s="8"/>
      <c r="B143" s="8"/>
      <c r="D143"/>
    </row>
    <row r="144" spans="1:4" s="2" customFormat="1" x14ac:dyDescent="0.25">
      <c r="A144" s="8"/>
      <c r="B144" s="8"/>
      <c r="D144"/>
    </row>
    <row r="145" spans="1:4" s="2" customFormat="1" x14ac:dyDescent="0.25">
      <c r="A145" s="8"/>
      <c r="B145" s="8"/>
      <c r="D145"/>
    </row>
    <row r="146" spans="1:4" s="2" customFormat="1" x14ac:dyDescent="0.25">
      <c r="A146" s="8"/>
      <c r="B146" s="8"/>
      <c r="D146"/>
    </row>
    <row r="147" spans="1:4" s="2" customFormat="1" x14ac:dyDescent="0.25">
      <c r="A147" s="8"/>
      <c r="B147" s="8"/>
      <c r="D147"/>
    </row>
    <row r="148" spans="1:4" s="2" customFormat="1" x14ac:dyDescent="0.25">
      <c r="A148" s="8"/>
      <c r="B148" s="8"/>
      <c r="D148"/>
    </row>
    <row r="149" spans="1:4" s="2" customFormat="1" x14ac:dyDescent="0.25">
      <c r="A149" s="8"/>
      <c r="B149" s="8"/>
      <c r="D149"/>
    </row>
    <row r="150" spans="1:4" s="2" customFormat="1" x14ac:dyDescent="0.25">
      <c r="A150" s="8"/>
      <c r="B150" s="8"/>
      <c r="D150"/>
    </row>
    <row r="151" spans="1:4" s="2" customFormat="1" x14ac:dyDescent="0.25">
      <c r="A151" s="8"/>
      <c r="B151" s="8"/>
      <c r="D151"/>
    </row>
    <row r="152" spans="1:4" s="2" customFormat="1" x14ac:dyDescent="0.25">
      <c r="A152" s="8"/>
      <c r="B152" s="8"/>
      <c r="D152"/>
    </row>
    <row r="153" spans="1:4" s="2" customFormat="1" x14ac:dyDescent="0.25">
      <c r="A153" s="8"/>
      <c r="B153" s="8"/>
      <c r="D153"/>
    </row>
    <row r="154" spans="1:4" s="2" customFormat="1" x14ac:dyDescent="0.25">
      <c r="A154" s="8"/>
      <c r="B154" s="8"/>
      <c r="D154"/>
    </row>
    <row r="155" spans="1:4" s="2" customFormat="1" x14ac:dyDescent="0.25">
      <c r="A155" s="8"/>
      <c r="B155" s="8"/>
      <c r="D155"/>
    </row>
    <row r="156" spans="1:4" s="2" customFormat="1" x14ac:dyDescent="0.25">
      <c r="A156" s="8"/>
      <c r="B156" s="8"/>
      <c r="D156"/>
    </row>
    <row r="157" spans="1:4" s="2" customFormat="1" x14ac:dyDescent="0.25">
      <c r="A157" s="8"/>
      <c r="B157" s="8"/>
      <c r="D157"/>
    </row>
    <row r="158" spans="1:4" s="2" customFormat="1" x14ac:dyDescent="0.25">
      <c r="A158" s="8"/>
      <c r="B158" s="8"/>
      <c r="D158"/>
    </row>
    <row r="159" spans="1:4" s="2" customFormat="1" x14ac:dyDescent="0.25">
      <c r="A159" s="8"/>
      <c r="B159" s="8"/>
      <c r="D159"/>
    </row>
    <row r="160" spans="1:4" s="2" customFormat="1" x14ac:dyDescent="0.25">
      <c r="A160" s="8"/>
      <c r="B160" s="8"/>
      <c r="D160"/>
    </row>
    <row r="161" spans="1:4" s="2" customFormat="1" x14ac:dyDescent="0.25">
      <c r="A161" s="8"/>
      <c r="B161" s="8"/>
      <c r="D161"/>
    </row>
    <row r="162" spans="1:4" s="2" customFormat="1" x14ac:dyDescent="0.25">
      <c r="A162" s="8"/>
      <c r="B162" s="8"/>
      <c r="D162"/>
    </row>
    <row r="163" spans="1:4" s="2" customFormat="1" x14ac:dyDescent="0.25">
      <c r="A163" s="8"/>
      <c r="B163" s="8"/>
      <c r="D163"/>
    </row>
    <row r="164" spans="1:4" s="2" customFormat="1" x14ac:dyDescent="0.25">
      <c r="A164" s="8"/>
      <c r="B164" s="8"/>
      <c r="D164"/>
    </row>
    <row r="165" spans="1:4" s="2" customFormat="1" x14ac:dyDescent="0.25">
      <c r="A165" s="8"/>
      <c r="B165" s="8"/>
      <c r="D165"/>
    </row>
    <row r="166" spans="1:4" s="2" customFormat="1" x14ac:dyDescent="0.25">
      <c r="A166" s="8"/>
      <c r="B166" s="8"/>
      <c r="D166"/>
    </row>
    <row r="167" spans="1:4" s="2" customFormat="1" x14ac:dyDescent="0.25">
      <c r="A167" s="8"/>
      <c r="B167" s="8"/>
      <c r="D167"/>
    </row>
    <row r="168" spans="1:4" s="2" customFormat="1" x14ac:dyDescent="0.25">
      <c r="A168" s="8"/>
      <c r="B168" s="8"/>
      <c r="D168"/>
    </row>
    <row r="169" spans="1:4" s="2" customFormat="1" x14ac:dyDescent="0.25">
      <c r="A169" s="8"/>
      <c r="B169" s="8"/>
      <c r="D169"/>
    </row>
    <row r="170" spans="1:4" s="2" customFormat="1" x14ac:dyDescent="0.25">
      <c r="A170" s="8"/>
      <c r="B170" s="8"/>
      <c r="D170"/>
    </row>
    <row r="171" spans="1:4" s="2" customFormat="1" x14ac:dyDescent="0.25">
      <c r="A171" s="8"/>
      <c r="B171" s="8"/>
      <c r="D171"/>
    </row>
    <row r="172" spans="1:4" s="2" customFormat="1" x14ac:dyDescent="0.25">
      <c r="A172" s="8"/>
      <c r="B172" s="8"/>
      <c r="D172"/>
    </row>
    <row r="173" spans="1:4" s="2" customFormat="1" x14ac:dyDescent="0.25">
      <c r="A173" s="8"/>
      <c r="B173" s="8"/>
      <c r="D173"/>
    </row>
    <row r="174" spans="1:4" s="2" customFormat="1" x14ac:dyDescent="0.25">
      <c r="A174" s="8"/>
      <c r="B174" s="8"/>
      <c r="D174"/>
    </row>
    <row r="175" spans="1:4" s="2" customFormat="1" x14ac:dyDescent="0.25">
      <c r="A175" s="8"/>
      <c r="B175" s="8"/>
      <c r="D175"/>
    </row>
    <row r="176" spans="1:4" s="2" customFormat="1" x14ac:dyDescent="0.25">
      <c r="A176" s="8"/>
      <c r="B176" s="8"/>
      <c r="D176"/>
    </row>
    <row r="177" spans="1:4" s="2" customFormat="1" x14ac:dyDescent="0.25">
      <c r="A177" s="8"/>
      <c r="B177" s="8"/>
      <c r="D177"/>
    </row>
    <row r="178" spans="1:4" s="2" customFormat="1" x14ac:dyDescent="0.25">
      <c r="A178" s="8"/>
      <c r="B178" s="8"/>
      <c r="D178"/>
    </row>
    <row r="179" spans="1:4" s="2" customFormat="1" x14ac:dyDescent="0.25">
      <c r="A179" s="8"/>
      <c r="B179" s="8"/>
      <c r="D179"/>
    </row>
    <row r="180" spans="1:4" s="2" customFormat="1" x14ac:dyDescent="0.25">
      <c r="A180" s="8"/>
      <c r="B180" s="8"/>
      <c r="D180"/>
    </row>
    <row r="181" spans="1:4" s="2" customFormat="1" x14ac:dyDescent="0.25">
      <c r="A181" s="8"/>
      <c r="B181" s="8"/>
      <c r="D181"/>
    </row>
    <row r="182" spans="1:4" s="2" customFormat="1" x14ac:dyDescent="0.25">
      <c r="A182" s="8"/>
      <c r="B182" s="8"/>
      <c r="D182"/>
    </row>
    <row r="183" spans="1:4" s="2" customFormat="1" x14ac:dyDescent="0.25">
      <c r="A183" s="8"/>
      <c r="B183" s="8"/>
      <c r="D183"/>
    </row>
    <row r="184" spans="1:4" s="2" customFormat="1" x14ac:dyDescent="0.25">
      <c r="A184" s="8"/>
      <c r="B184" s="8"/>
      <c r="D184"/>
    </row>
    <row r="185" spans="1:4" s="2" customFormat="1" x14ac:dyDescent="0.25">
      <c r="A185" s="8"/>
      <c r="B185" s="8"/>
      <c r="D185"/>
    </row>
    <row r="186" spans="1:4" s="2" customFormat="1" x14ac:dyDescent="0.25">
      <c r="A186" s="8"/>
      <c r="B186" s="8"/>
      <c r="D186"/>
    </row>
  </sheetData>
  <mergeCells count="13">
    <mergeCell ref="C1:D1"/>
    <mergeCell ref="C2:D2"/>
    <mergeCell ref="C3:D3"/>
    <mergeCell ref="B10:D10"/>
    <mergeCell ref="A5:D5"/>
    <mergeCell ref="A7:A8"/>
    <mergeCell ref="B7:B8"/>
    <mergeCell ref="A53:B53"/>
    <mergeCell ref="A54:B54"/>
    <mergeCell ref="A55:B55"/>
    <mergeCell ref="C55:D55"/>
    <mergeCell ref="A15:D15"/>
    <mergeCell ref="A51:D51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6"/>
  <sheetViews>
    <sheetView view="pageBreakPreview" topLeftCell="A49" zoomScale="110" zoomScaleNormal="110" zoomScaleSheetLayoutView="110" workbookViewId="0">
      <selection activeCell="B9" sqref="B9"/>
    </sheetView>
  </sheetViews>
  <sheetFormatPr defaultRowHeight="15" x14ac:dyDescent="0.25"/>
  <cols>
    <col min="1" max="1" width="8" customWidth="1"/>
    <col min="2" max="2" width="65.28515625" customWidth="1"/>
    <col min="3" max="3" width="31.7109375" style="2" customWidth="1"/>
    <col min="4" max="4" width="27" customWidth="1"/>
  </cols>
  <sheetData>
    <row r="1" spans="1:4" ht="20.25" x14ac:dyDescent="0.3">
      <c r="A1" s="18"/>
      <c r="B1" s="18"/>
      <c r="C1" s="142" t="s">
        <v>83</v>
      </c>
      <c r="D1" s="142"/>
    </row>
    <row r="2" spans="1:4" ht="66" customHeight="1" x14ac:dyDescent="0.3">
      <c r="A2" s="18"/>
      <c r="B2" s="18"/>
      <c r="C2" s="128" t="s">
        <v>94</v>
      </c>
      <c r="D2" s="128"/>
    </row>
    <row r="3" spans="1:4" ht="21" customHeight="1" x14ac:dyDescent="0.3">
      <c r="A3" s="18"/>
      <c r="B3" s="18"/>
      <c r="C3" s="141" t="s">
        <v>95</v>
      </c>
      <c r="D3" s="141"/>
    </row>
    <row r="4" spans="1:4" ht="27" customHeight="1" x14ac:dyDescent="0.3">
      <c r="A4" s="18"/>
      <c r="B4" s="18"/>
      <c r="C4" s="19"/>
      <c r="D4" s="18"/>
    </row>
    <row r="5" spans="1:4" ht="71.25" customHeight="1" x14ac:dyDescent="0.25">
      <c r="A5" s="129" t="s">
        <v>101</v>
      </c>
      <c r="B5" s="129"/>
      <c r="C5" s="129"/>
      <c r="D5" s="129"/>
    </row>
    <row r="6" spans="1:4" ht="27" customHeight="1" x14ac:dyDescent="0.25">
      <c r="A6" s="85"/>
      <c r="B6" s="85"/>
      <c r="C6" s="85"/>
      <c r="D6" s="85"/>
    </row>
    <row r="7" spans="1:4" s="12" customFormat="1" ht="22.5" customHeight="1" x14ac:dyDescent="0.25">
      <c r="A7" s="132" t="s">
        <v>1</v>
      </c>
      <c r="B7" s="132" t="s">
        <v>2</v>
      </c>
      <c r="C7" s="26" t="s">
        <v>145</v>
      </c>
      <c r="D7" s="27" t="s">
        <v>147</v>
      </c>
    </row>
    <row r="8" spans="1:4" s="12" customFormat="1" ht="34.5" customHeight="1" x14ac:dyDescent="0.25">
      <c r="A8" s="133"/>
      <c r="B8" s="133"/>
      <c r="C8" s="127" t="s">
        <v>148</v>
      </c>
      <c r="D8" s="29" t="s">
        <v>146</v>
      </c>
    </row>
    <row r="9" spans="1:4" s="82" customFormat="1" ht="19.5" x14ac:dyDescent="0.3">
      <c r="A9" s="25">
        <v>1</v>
      </c>
      <c r="B9" s="25">
        <v>2</v>
      </c>
      <c r="C9" s="27">
        <v>3</v>
      </c>
      <c r="D9" s="53">
        <v>4</v>
      </c>
    </row>
    <row r="10" spans="1:4" ht="19.5" customHeight="1" x14ac:dyDescent="0.25">
      <c r="A10" s="28"/>
      <c r="B10" s="135" t="s">
        <v>84</v>
      </c>
      <c r="C10" s="136"/>
      <c r="D10" s="137"/>
    </row>
    <row r="11" spans="1:4" ht="19.5" x14ac:dyDescent="0.25">
      <c r="A11" s="34" t="s">
        <v>92</v>
      </c>
      <c r="B11" s="30" t="s">
        <v>79</v>
      </c>
      <c r="C11" s="29" t="s">
        <v>80</v>
      </c>
      <c r="D11" s="79">
        <f>SUM(D12:D14)</f>
        <v>1681.6399999999999</v>
      </c>
    </row>
    <row r="12" spans="1:4" s="9" customFormat="1" ht="19.5" x14ac:dyDescent="0.25">
      <c r="A12" s="35" t="s">
        <v>5</v>
      </c>
      <c r="B12" s="50" t="s">
        <v>3</v>
      </c>
      <c r="C12" s="29" t="s">
        <v>80</v>
      </c>
      <c r="D12" s="83">
        <f>'[1]Додаток 1'!D15</f>
        <v>1183.31</v>
      </c>
    </row>
    <row r="13" spans="1:4" s="9" customFormat="1" ht="19.5" x14ac:dyDescent="0.25">
      <c r="A13" s="35" t="s">
        <v>17</v>
      </c>
      <c r="B13" s="50" t="s">
        <v>61</v>
      </c>
      <c r="C13" s="29" t="s">
        <v>80</v>
      </c>
      <c r="D13" s="54">
        <f>'[1]Додаток 2'!D16</f>
        <v>399.2</v>
      </c>
    </row>
    <row r="14" spans="1:4" s="9" customFormat="1" ht="19.5" x14ac:dyDescent="0.25">
      <c r="A14" s="35" t="s">
        <v>19</v>
      </c>
      <c r="B14" s="50" t="s">
        <v>71</v>
      </c>
      <c r="C14" s="29" t="s">
        <v>80</v>
      </c>
      <c r="D14" s="83">
        <f>'[1]Додаток 4 (по ІТП)'!D16</f>
        <v>99.13</v>
      </c>
    </row>
    <row r="15" spans="1:4" ht="22.5" customHeight="1" x14ac:dyDescent="0.25">
      <c r="A15" s="135" t="s">
        <v>81</v>
      </c>
      <c r="B15" s="136"/>
      <c r="C15" s="136"/>
      <c r="D15" s="137"/>
    </row>
    <row r="16" spans="1:4" s="4" customFormat="1" ht="19.5" x14ac:dyDescent="0.25">
      <c r="A16" s="25">
        <v>1</v>
      </c>
      <c r="B16" s="32" t="s">
        <v>4</v>
      </c>
      <c r="C16" s="33">
        <f>C17+C23+C24+C28</f>
        <v>1401122.9139999999</v>
      </c>
      <c r="D16" s="33">
        <f>D17+D23+D24+D28</f>
        <v>1537.2</v>
      </c>
    </row>
    <row r="17" spans="1:4" s="4" customFormat="1" ht="19.5" x14ac:dyDescent="0.25">
      <c r="A17" s="34" t="s">
        <v>5</v>
      </c>
      <c r="B17" s="32" t="s">
        <v>6</v>
      </c>
      <c r="C17" s="33">
        <f>SUM(C18:C22)</f>
        <v>962395.33799999999</v>
      </c>
      <c r="D17" s="33">
        <f>SUM(D18:D22)</f>
        <v>1021.46</v>
      </c>
    </row>
    <row r="18" spans="1:4" ht="19.5" x14ac:dyDescent="0.25">
      <c r="A18" s="35" t="s">
        <v>7</v>
      </c>
      <c r="B18" s="36" t="s">
        <v>8</v>
      </c>
      <c r="C18" s="69">
        <f>'[1]Додаток 1'!C19</f>
        <v>682488.348</v>
      </c>
      <c r="D18" s="69">
        <f>'[1]Додаток 1'!D19</f>
        <v>691.61</v>
      </c>
    </row>
    <row r="19" spans="1:4" ht="19.5" x14ac:dyDescent="0.25">
      <c r="A19" s="35" t="s">
        <v>9</v>
      </c>
      <c r="B19" s="36" t="s">
        <v>10</v>
      </c>
      <c r="C19" s="69">
        <f>'[1]Додаток 1'!C20+'[1]Додаток 2'!C20+'[1]Додаток 4 (по ІТП)'!C19</f>
        <v>95261.494000000006</v>
      </c>
      <c r="D19" s="69">
        <f>'[1]Додаток 1'!D20+'[1]Додаток 2'!D20+'[1]Додаток 4 (по ІТП)'!D19</f>
        <v>120.71</v>
      </c>
    </row>
    <row r="20" spans="1:4" ht="19.5" x14ac:dyDescent="0.25">
      <c r="A20" s="35" t="s">
        <v>11</v>
      </c>
      <c r="B20" s="36" t="s">
        <v>12</v>
      </c>
      <c r="C20" s="69">
        <v>0</v>
      </c>
      <c r="D20" s="71">
        <v>0</v>
      </c>
    </row>
    <row r="21" spans="1:4" ht="19.5" x14ac:dyDescent="0.25">
      <c r="A21" s="35" t="s">
        <v>13</v>
      </c>
      <c r="B21" s="36" t="s">
        <v>14</v>
      </c>
      <c r="C21" s="69">
        <f>'[1]Додаток 1'!C22+'[1]Додаток 2'!C22</f>
        <v>10423.91</v>
      </c>
      <c r="D21" s="69">
        <f>'[1]Додаток 1'!D22+'[1]Додаток 2'!D22</f>
        <v>11.14</v>
      </c>
    </row>
    <row r="22" spans="1:4" ht="39" x14ac:dyDescent="0.25">
      <c r="A22" s="35" t="s">
        <v>15</v>
      </c>
      <c r="B22" s="36" t="s">
        <v>16</v>
      </c>
      <c r="C22" s="69">
        <f>'[1]Додаток 1'!C23+'[1]Додаток 2'!C23</f>
        <v>174221.58600000001</v>
      </c>
      <c r="D22" s="69">
        <f>'[1]Додаток 1'!D23+'[1]Додаток 2'!D23</f>
        <v>198</v>
      </c>
    </row>
    <row r="23" spans="1:4" s="4" customFormat="1" ht="19.5" x14ac:dyDescent="0.25">
      <c r="A23" s="34" t="s">
        <v>17</v>
      </c>
      <c r="B23" s="32" t="s">
        <v>18</v>
      </c>
      <c r="C23" s="33">
        <f>'[1]Додаток 1'!C24+'[1]Додаток 2'!C25+'[1]Додаток 4 (по ІТП)'!C20</f>
        <v>263153.16100000002</v>
      </c>
      <c r="D23" s="33">
        <f>'[1]Додаток 1'!D24+'[1]Додаток 2'!D25+'[1]Додаток 4 (по ІТП)'!D20</f>
        <v>313.49999999999994</v>
      </c>
    </row>
    <row r="24" spans="1:4" s="4" customFormat="1" ht="19.5" x14ac:dyDescent="0.25">
      <c r="A24" s="34" t="s">
        <v>19</v>
      </c>
      <c r="B24" s="32" t="s">
        <v>20</v>
      </c>
      <c r="C24" s="33">
        <f>SUM(C25:C27)</f>
        <v>83190.778000000006</v>
      </c>
      <c r="D24" s="33">
        <f>SUM(D25:D27)</f>
        <v>104.92999999999999</v>
      </c>
    </row>
    <row r="25" spans="1:4" ht="19.5" x14ac:dyDescent="0.25">
      <c r="A25" s="35" t="s">
        <v>21</v>
      </c>
      <c r="B25" s="36" t="s">
        <v>22</v>
      </c>
      <c r="C25" s="69">
        <f>'[1]Додаток 1'!C26+'[1]Додаток 2'!C27+'[1]Додаток 4 (по ІТП)'!C22</f>
        <v>57893.696000000004</v>
      </c>
      <c r="D25" s="69">
        <f>'[1]Додаток 1'!D26+'[1]Додаток 2'!D27+'[1]Додаток 4 (по ІТП)'!D22</f>
        <v>68.97</v>
      </c>
    </row>
    <row r="26" spans="1:4" ht="19.5" x14ac:dyDescent="0.25">
      <c r="A26" s="35" t="s">
        <v>23</v>
      </c>
      <c r="B26" s="36" t="s">
        <v>24</v>
      </c>
      <c r="C26" s="69">
        <f>'[1]Додаток 1'!C27+'[1]Додаток 2'!C28+'[1]Додаток 4 (по ІТП)'!C23</f>
        <v>14701.735999999999</v>
      </c>
      <c r="D26" s="69">
        <f>'[1]Додаток 1'!D27+'[1]Додаток 2'!D28+'[1]Додаток 4 (по ІТП)'!D23</f>
        <v>21.57</v>
      </c>
    </row>
    <row r="27" spans="1:4" ht="19.5" x14ac:dyDescent="0.25">
      <c r="A27" s="35" t="s">
        <v>25</v>
      </c>
      <c r="B27" s="36" t="s">
        <v>26</v>
      </c>
      <c r="C27" s="69">
        <f>'[1]Додаток 1'!C28+'[1]Додаток 2'!C29+'[1]Додаток 4 (по ІТП)'!C24</f>
        <v>10595.346000000001</v>
      </c>
      <c r="D27" s="69">
        <f>'[1]Додаток 1'!D28+'[1]Додаток 2'!D29+'[1]Додаток 4 (по ІТП)'!D24</f>
        <v>14.389999999999999</v>
      </c>
    </row>
    <row r="28" spans="1:4" s="4" customFormat="1" ht="19.5" x14ac:dyDescent="0.25">
      <c r="A28" s="34" t="s">
        <v>27</v>
      </c>
      <c r="B28" s="32" t="s">
        <v>28</v>
      </c>
      <c r="C28" s="33">
        <f>SUM(C29:C31)</f>
        <v>92383.636999999988</v>
      </c>
      <c r="D28" s="33">
        <f>SUM(D29:D31)</f>
        <v>97.31</v>
      </c>
    </row>
    <row r="29" spans="1:4" ht="19.5" x14ac:dyDescent="0.25">
      <c r="A29" s="35" t="s">
        <v>29</v>
      </c>
      <c r="B29" s="36" t="s">
        <v>30</v>
      </c>
      <c r="C29" s="69">
        <f>'[1]Додаток 1'!C30+'[1]Додаток 2'!C31+'[1]Додаток 4 (по ІТП)'!C26</f>
        <v>68779.417999999991</v>
      </c>
      <c r="D29" s="69">
        <f>'[1]Додаток 1'!D30+'[1]Додаток 2'!D31+'[1]Додаток 4 (по ІТП)'!D26</f>
        <v>72.44</v>
      </c>
    </row>
    <row r="30" spans="1:4" ht="19.5" x14ac:dyDescent="0.25">
      <c r="A30" s="35" t="s">
        <v>31</v>
      </c>
      <c r="B30" s="36" t="s">
        <v>22</v>
      </c>
      <c r="C30" s="69">
        <f>'[1]Додаток 1'!C31+'[1]Додаток 2'!C32+'[1]Додаток 4 (по ІТП)'!C27</f>
        <v>15131.472</v>
      </c>
      <c r="D30" s="69">
        <f>'[1]Додаток 1'!D31+'[1]Додаток 2'!D32+'[1]Додаток 4 (по ІТП)'!D27</f>
        <v>15.94</v>
      </c>
    </row>
    <row r="31" spans="1:4" ht="19.5" x14ac:dyDescent="0.25">
      <c r="A31" s="35" t="s">
        <v>32</v>
      </c>
      <c r="B31" s="36" t="s">
        <v>33</v>
      </c>
      <c r="C31" s="69">
        <f>'[1]Додаток 1'!C32+'[1]Додаток 2'!C33+'[1]Додаток 4 (по ІТП)'!C28</f>
        <v>8472.7470000000048</v>
      </c>
      <c r="D31" s="69">
        <f>'[1]Додаток 1'!D32+'[1]Додаток 2'!D33+'[1]Додаток 4 (по ІТП)'!D28</f>
        <v>8.93</v>
      </c>
    </row>
    <row r="32" spans="1:4" s="4" customFormat="1" ht="19.5" x14ac:dyDescent="0.25">
      <c r="A32" s="34">
        <v>2</v>
      </c>
      <c r="B32" s="32" t="s">
        <v>34</v>
      </c>
      <c r="C32" s="33">
        <f>SUM(C33:C35)</f>
        <v>86249.858999999997</v>
      </c>
      <c r="D32" s="33">
        <f>SUM(D33:D35)</f>
        <v>90.82</v>
      </c>
    </row>
    <row r="33" spans="1:4" ht="19.5" x14ac:dyDescent="0.25">
      <c r="A33" s="35" t="s">
        <v>35</v>
      </c>
      <c r="B33" s="36" t="s">
        <v>30</v>
      </c>
      <c r="C33" s="69">
        <f>'[1]Додаток 1'!C34+'[1]Додаток 2'!C35+'[1]Додаток 4 (по ІТП)'!C30</f>
        <v>61685.415000000008</v>
      </c>
      <c r="D33" s="69">
        <f>'[1]Додаток 1'!D34+'[1]Додаток 2'!D35+'[1]Додаток 4 (по ІТП)'!D30</f>
        <v>64.959999999999994</v>
      </c>
    </row>
    <row r="34" spans="1:4" ht="19.5" x14ac:dyDescent="0.25">
      <c r="A34" s="35" t="s">
        <v>36</v>
      </c>
      <c r="B34" s="36" t="s">
        <v>22</v>
      </c>
      <c r="C34" s="69">
        <f>'[1]Додаток 1'!C35+'[1]Додаток 2'!C36+'[1]Додаток 4 (по ІТП)'!C31</f>
        <v>13570.790999999999</v>
      </c>
      <c r="D34" s="69">
        <f>'[1]Додаток 1'!D35+'[1]Додаток 2'!D36+'[1]Додаток 4 (по ІТП)'!D31</f>
        <v>14.290000000000001</v>
      </c>
    </row>
    <row r="35" spans="1:4" ht="19.5" x14ac:dyDescent="0.25">
      <c r="A35" s="35" t="s">
        <v>37</v>
      </c>
      <c r="B35" s="36" t="s">
        <v>38</v>
      </c>
      <c r="C35" s="69">
        <f>'[1]Додаток 1'!C36+'[1]Додаток 2'!C37+'[1]Додаток 4 (по ІТП)'!C32</f>
        <v>10993.652999999993</v>
      </c>
      <c r="D35" s="69">
        <f>'[1]Додаток 1'!D36+'[1]Додаток 2'!D37+'[1]Додаток 4 (по ІТП)'!D32</f>
        <v>11.57</v>
      </c>
    </row>
    <row r="36" spans="1:4" s="4" customFormat="1" ht="19.5" x14ac:dyDescent="0.25">
      <c r="A36" s="25">
        <v>3</v>
      </c>
      <c r="B36" s="32" t="s">
        <v>39</v>
      </c>
      <c r="C36" s="33">
        <f>SUM(C37:C39)</f>
        <v>195.82999999999998</v>
      </c>
      <c r="D36" s="33">
        <f>SUM(D37:D39)</f>
        <v>21.919999999999998</v>
      </c>
    </row>
    <row r="37" spans="1:4" ht="19.5" x14ac:dyDescent="0.25">
      <c r="A37" s="35" t="s">
        <v>40</v>
      </c>
      <c r="B37" s="36" t="s">
        <v>30</v>
      </c>
      <c r="C37" s="69">
        <f>'[1]Додаток 1'!C38+'[1]Додаток 2'!C39+'[1]Додаток 4 (по ІТП)'!C34</f>
        <v>155.482</v>
      </c>
      <c r="D37" s="69">
        <f>'[1]Додаток 1'!D38+'[1]Додаток 2'!D39+'[1]Додаток 4 (по ІТП)'!D34</f>
        <v>17.399999999999999</v>
      </c>
    </row>
    <row r="38" spans="1:4" ht="19.5" x14ac:dyDescent="0.25">
      <c r="A38" s="35" t="s">
        <v>41</v>
      </c>
      <c r="B38" s="36" t="s">
        <v>22</v>
      </c>
      <c r="C38" s="69">
        <f>'[1]Додаток 1'!C39+'[1]Додаток 2'!C40+'[1]Додаток 4 (по ІТП)'!C35</f>
        <v>34.206000000000003</v>
      </c>
      <c r="D38" s="69">
        <f>'[1]Додаток 1'!D39+'[1]Додаток 2'!D40+'[1]Додаток 4 (по ІТП)'!D35</f>
        <v>3.83</v>
      </c>
    </row>
    <row r="39" spans="1:4" ht="19.5" x14ac:dyDescent="0.25">
      <c r="A39" s="35" t="s">
        <v>42</v>
      </c>
      <c r="B39" s="36" t="s">
        <v>38</v>
      </c>
      <c r="C39" s="69">
        <f>'[1]Додаток 1'!C40+'[1]Додаток 2'!C41+'[1]Додаток 4 (по ІТП)'!C36</f>
        <v>6.1420000000000003</v>
      </c>
      <c r="D39" s="69">
        <f>'[1]Додаток 1'!D40+'[1]Додаток 2'!D41+'[1]Додаток 4 (по ІТП)'!D36</f>
        <v>0.69</v>
      </c>
    </row>
    <row r="40" spans="1:4" s="4" customFormat="1" ht="19.5" x14ac:dyDescent="0.25">
      <c r="A40" s="25">
        <v>4</v>
      </c>
      <c r="B40" s="32" t="s">
        <v>43</v>
      </c>
      <c r="C40" s="33">
        <f>'[1]Додаток 1'!C41+'[1]Додаток 2'!C42+'[1]Додаток 4 (по ІТП)'!C37</f>
        <v>1733.1820000000002</v>
      </c>
      <c r="D40" s="33">
        <f>'[1]Додаток 1'!D41+'[1]Додаток 2'!D42+'[1]Додаток 4 (по ІТП)'!D37</f>
        <v>1.82</v>
      </c>
    </row>
    <row r="41" spans="1:4" s="4" customFormat="1" ht="19.5" x14ac:dyDescent="0.25">
      <c r="A41" s="25">
        <v>5</v>
      </c>
      <c r="B41" s="32" t="s">
        <v>44</v>
      </c>
      <c r="C41" s="33">
        <f>'[1]Додаток 1'!C42+'[1]Додаток 2'!C43+'[1]Додаток 4 (по ІТП)'!C38</f>
        <v>0</v>
      </c>
      <c r="D41" s="33">
        <f>'[1]Додаток 1'!D42+'[1]Додаток 2'!D43+'[1]Додаток 4 (по ІТП)'!D38</f>
        <v>0</v>
      </c>
    </row>
    <row r="42" spans="1:4" s="4" customFormat="1" ht="19.5" x14ac:dyDescent="0.25">
      <c r="A42" s="25">
        <v>6</v>
      </c>
      <c r="B42" s="32" t="s">
        <v>45</v>
      </c>
      <c r="C42" s="33">
        <f>C16+C32+C36+C40+C41</f>
        <v>1489301.7849999999</v>
      </c>
      <c r="D42" s="33">
        <f>D16+D32+D36+D40+D41</f>
        <v>1651.76</v>
      </c>
    </row>
    <row r="43" spans="1:4" s="4" customFormat="1" ht="19.5" x14ac:dyDescent="0.25">
      <c r="A43" s="25">
        <v>7</v>
      </c>
      <c r="B43" s="32" t="s">
        <v>46</v>
      </c>
      <c r="C43" s="33">
        <f>'[1]Додаток 1'!C44+'[1]Додаток 2'!C45+'[1]Додаток 4 (по ІТП)'!C40</f>
        <v>0</v>
      </c>
      <c r="D43" s="33">
        <f>'[1]Додаток 1'!D44+'[1]Додаток 2'!D45+'[1]Додаток 4 (по ІТП)'!D40</f>
        <v>0</v>
      </c>
    </row>
    <row r="44" spans="1:4" s="4" customFormat="1" ht="23.25" customHeight="1" x14ac:dyDescent="0.25">
      <c r="A44" s="25">
        <v>8</v>
      </c>
      <c r="B44" s="32" t="s">
        <v>47</v>
      </c>
      <c r="C44" s="33">
        <f>SUM(C45:C49)</f>
        <v>27049.748059999998</v>
      </c>
      <c r="D44" s="33">
        <f>SUM(D45:D49)</f>
        <v>29.88</v>
      </c>
    </row>
    <row r="45" spans="1:4" ht="19.5" x14ac:dyDescent="0.25">
      <c r="A45" s="35" t="s">
        <v>48</v>
      </c>
      <c r="B45" s="36" t="s">
        <v>49</v>
      </c>
      <c r="C45" s="69">
        <f>'[1]Додаток 1'!C46+'[1]Додаток 2'!C47+'[1]Додаток 4 (по ІТП)'!C42</f>
        <v>4126.2330599999996</v>
      </c>
      <c r="D45" s="69">
        <f>'[1]Додаток 1'!D46+'[1]Додаток 2'!D47+'[1]Додаток 4 (по ІТП)'!D42</f>
        <v>4.5599999999999996</v>
      </c>
    </row>
    <row r="46" spans="1:4" ht="19.5" x14ac:dyDescent="0.25">
      <c r="A46" s="35" t="s">
        <v>50</v>
      </c>
      <c r="B46" s="36" t="s">
        <v>51</v>
      </c>
      <c r="C46" s="69">
        <f>'[1]Додаток 1'!C47+'[1]Додаток 2'!C48+'[1]Додаток 4 (по ІТП)'!C43</f>
        <v>0</v>
      </c>
      <c r="D46" s="69">
        <f>'[1]Додаток 1'!D47+'[1]Додаток 2'!D48+'[1]Додаток 4 (по ІТП)'!D43</f>
        <v>0</v>
      </c>
    </row>
    <row r="47" spans="1:4" ht="19.5" x14ac:dyDescent="0.25">
      <c r="A47" s="35" t="s">
        <v>69</v>
      </c>
      <c r="B47" s="36" t="s">
        <v>52</v>
      </c>
      <c r="C47" s="69">
        <f>'[1]Додаток 1'!C48+'[1]Додаток 2'!C49+'[1]Додаток 4 (по ІТП)'!C44</f>
        <v>0</v>
      </c>
      <c r="D47" s="69">
        <f>'[1]Додаток 1'!D48+'[1]Додаток 2'!D49+'[1]Додаток 4 (по ІТП)'!D44</f>
        <v>0</v>
      </c>
    </row>
    <row r="48" spans="1:4" ht="19.5" x14ac:dyDescent="0.25">
      <c r="A48" s="35" t="s">
        <v>53</v>
      </c>
      <c r="B48" s="36" t="s">
        <v>54</v>
      </c>
      <c r="C48" s="69">
        <f>'[1]Додаток 1'!C49+'[1]Додаток 2'!C50+'[1]Додаток 4 (по ІТП)'!C45</f>
        <v>0</v>
      </c>
      <c r="D48" s="69">
        <f>'[1]Додаток 1'!D49+'[1]Додаток 2'!D50+'[1]Додаток 4 (по ІТП)'!D45</f>
        <v>0</v>
      </c>
    </row>
    <row r="49" spans="1:4" ht="19.5" x14ac:dyDescent="0.25">
      <c r="A49" s="35" t="s">
        <v>55</v>
      </c>
      <c r="B49" s="36" t="s">
        <v>56</v>
      </c>
      <c r="C49" s="69">
        <f>'[1]Додаток 1'!C50+'[1]Додаток 2'!C51+'[1]Додаток 4 (по ІТП)'!C46</f>
        <v>22923.514999999999</v>
      </c>
      <c r="D49" s="69">
        <f>'[1]Додаток 1'!D50+'[1]Додаток 2'!D51+'[1]Додаток 4 (по ІТП)'!D46</f>
        <v>25.32</v>
      </c>
    </row>
    <row r="50" spans="1:4" s="4" customFormat="1" ht="24.75" customHeight="1" x14ac:dyDescent="0.25">
      <c r="A50" s="25">
        <v>9</v>
      </c>
      <c r="B50" s="32" t="s">
        <v>82</v>
      </c>
      <c r="C50" s="70">
        <f>C42+C43+C44</f>
        <v>1516351.5330599998</v>
      </c>
      <c r="D50" s="70">
        <f>D42+D43+D44</f>
        <v>1681.64</v>
      </c>
    </row>
    <row r="51" spans="1:4" s="12" customFormat="1" ht="26.25" customHeight="1" x14ac:dyDescent="0.25">
      <c r="A51" s="139" t="s">
        <v>96</v>
      </c>
      <c r="B51" s="139"/>
      <c r="C51" s="139"/>
      <c r="D51" s="139"/>
    </row>
    <row r="52" spans="1:4" s="12" customFormat="1" ht="25.5" customHeight="1" x14ac:dyDescent="0.3">
      <c r="A52" s="41"/>
      <c r="B52" s="42"/>
      <c r="C52" s="43"/>
      <c r="D52" s="22"/>
    </row>
    <row r="53" spans="1:4" s="12" customFormat="1" ht="18.75" customHeight="1" x14ac:dyDescent="0.3">
      <c r="A53" s="131" t="s">
        <v>57</v>
      </c>
      <c r="B53" s="131"/>
      <c r="C53" s="43"/>
      <c r="D53" s="22"/>
    </row>
    <row r="54" spans="1:4" ht="20.25" x14ac:dyDescent="0.3">
      <c r="A54" s="131" t="s">
        <v>58</v>
      </c>
      <c r="B54" s="131"/>
      <c r="C54" s="48"/>
      <c r="D54" s="46"/>
    </row>
    <row r="55" spans="1:4" ht="20.25" x14ac:dyDescent="0.3">
      <c r="A55" s="131" t="s">
        <v>73</v>
      </c>
      <c r="B55" s="131"/>
      <c r="C55" s="134" t="s">
        <v>59</v>
      </c>
      <c r="D55" s="134"/>
    </row>
    <row r="56" spans="1:4" s="2" customFormat="1" x14ac:dyDescent="0.25">
      <c r="A56" s="8"/>
      <c r="B56" s="8"/>
      <c r="D56"/>
    </row>
    <row r="57" spans="1:4" s="2" customFormat="1" x14ac:dyDescent="0.25">
      <c r="A57" s="8"/>
      <c r="B57" s="8"/>
      <c r="D57"/>
    </row>
    <row r="58" spans="1:4" s="2" customFormat="1" x14ac:dyDescent="0.25">
      <c r="A58" s="8"/>
      <c r="B58" s="8"/>
      <c r="D58"/>
    </row>
    <row r="59" spans="1:4" s="2" customFormat="1" x14ac:dyDescent="0.25">
      <c r="A59" s="8"/>
      <c r="B59" s="8"/>
      <c r="D59"/>
    </row>
    <row r="60" spans="1:4" s="2" customFormat="1" x14ac:dyDescent="0.25">
      <c r="A60" s="8"/>
      <c r="B60" s="8"/>
      <c r="D60"/>
    </row>
    <row r="61" spans="1:4" s="2" customFormat="1" x14ac:dyDescent="0.25">
      <c r="A61" s="8"/>
      <c r="B61" s="8"/>
      <c r="D61"/>
    </row>
    <row r="62" spans="1:4" s="2" customFormat="1" x14ac:dyDescent="0.25">
      <c r="A62" s="8"/>
      <c r="B62" s="8"/>
      <c r="D62"/>
    </row>
    <row r="63" spans="1:4" s="2" customFormat="1" x14ac:dyDescent="0.25">
      <c r="A63" s="8"/>
      <c r="B63" s="8"/>
      <c r="D63"/>
    </row>
    <row r="64" spans="1:4" s="2" customFormat="1" x14ac:dyDescent="0.25">
      <c r="A64" s="8"/>
      <c r="B64" s="8"/>
      <c r="D64"/>
    </row>
    <row r="65" spans="1:4" s="2" customFormat="1" x14ac:dyDescent="0.25">
      <c r="A65" s="8"/>
      <c r="B65" s="8"/>
      <c r="D65"/>
    </row>
    <row r="66" spans="1:4" s="2" customFormat="1" x14ac:dyDescent="0.25">
      <c r="A66" s="8"/>
      <c r="B66" s="8"/>
      <c r="D66"/>
    </row>
    <row r="67" spans="1:4" s="2" customFormat="1" x14ac:dyDescent="0.25">
      <c r="A67" s="8"/>
      <c r="B67" s="8"/>
      <c r="D67"/>
    </row>
    <row r="68" spans="1:4" s="2" customFormat="1" x14ac:dyDescent="0.25">
      <c r="A68" s="8"/>
      <c r="B68" s="8"/>
      <c r="D68"/>
    </row>
    <row r="69" spans="1:4" s="2" customFormat="1" x14ac:dyDescent="0.25">
      <c r="A69" s="8"/>
      <c r="B69" s="8"/>
      <c r="D69"/>
    </row>
    <row r="70" spans="1:4" s="2" customFormat="1" x14ac:dyDescent="0.25">
      <c r="A70" s="8"/>
      <c r="B70" s="8"/>
      <c r="D70"/>
    </row>
    <row r="71" spans="1:4" s="2" customFormat="1" x14ac:dyDescent="0.25">
      <c r="A71" s="8"/>
      <c r="B71" s="8"/>
      <c r="D71"/>
    </row>
    <row r="72" spans="1:4" s="2" customFormat="1" x14ac:dyDescent="0.25">
      <c r="A72" s="8"/>
      <c r="B72" s="8"/>
      <c r="D72"/>
    </row>
    <row r="73" spans="1:4" s="2" customFormat="1" x14ac:dyDescent="0.25">
      <c r="A73" s="8"/>
      <c r="B73" s="8"/>
      <c r="D73"/>
    </row>
    <row r="74" spans="1:4" s="2" customFormat="1" x14ac:dyDescent="0.25">
      <c r="A74" s="8"/>
      <c r="B74" s="8"/>
      <c r="D74"/>
    </row>
    <row r="75" spans="1:4" s="2" customFormat="1" x14ac:dyDescent="0.25">
      <c r="A75" s="8"/>
      <c r="B75" s="8"/>
      <c r="D75"/>
    </row>
    <row r="76" spans="1:4" s="2" customFormat="1" x14ac:dyDescent="0.25">
      <c r="A76" s="8"/>
      <c r="B76" s="8"/>
      <c r="D76"/>
    </row>
    <row r="77" spans="1:4" s="2" customFormat="1" x14ac:dyDescent="0.25">
      <c r="A77" s="8"/>
      <c r="B77" s="8"/>
      <c r="D77"/>
    </row>
    <row r="78" spans="1:4" s="2" customFormat="1" x14ac:dyDescent="0.25">
      <c r="A78" s="8"/>
      <c r="B78" s="8"/>
      <c r="D78"/>
    </row>
    <row r="79" spans="1:4" s="2" customFormat="1" x14ac:dyDescent="0.25">
      <c r="A79" s="8"/>
      <c r="B79" s="8"/>
      <c r="D79"/>
    </row>
    <row r="80" spans="1:4" s="2" customFormat="1" x14ac:dyDescent="0.25">
      <c r="A80" s="8"/>
      <c r="B80" s="8"/>
      <c r="D80"/>
    </row>
    <row r="81" spans="1:4" s="2" customFormat="1" x14ac:dyDescent="0.25">
      <c r="A81" s="8"/>
      <c r="B81" s="8"/>
      <c r="D81"/>
    </row>
    <row r="82" spans="1:4" s="2" customFormat="1" x14ac:dyDescent="0.25">
      <c r="A82" s="8"/>
      <c r="B82" s="8"/>
      <c r="D82"/>
    </row>
    <row r="83" spans="1:4" s="2" customFormat="1" x14ac:dyDescent="0.25">
      <c r="A83" s="8"/>
      <c r="B83" s="8"/>
      <c r="D83"/>
    </row>
    <row r="84" spans="1:4" s="2" customFormat="1" x14ac:dyDescent="0.25">
      <c r="A84" s="8"/>
      <c r="B84" s="8"/>
      <c r="D84"/>
    </row>
    <row r="85" spans="1:4" s="2" customFormat="1" x14ac:dyDescent="0.25">
      <c r="A85" s="8"/>
      <c r="B85" s="8"/>
      <c r="D85"/>
    </row>
    <row r="86" spans="1:4" s="2" customFormat="1" x14ac:dyDescent="0.25">
      <c r="A86" s="8"/>
      <c r="B86" s="8"/>
      <c r="D86"/>
    </row>
    <row r="87" spans="1:4" s="2" customFormat="1" x14ac:dyDescent="0.25">
      <c r="A87" s="8"/>
      <c r="B87" s="8"/>
      <c r="D87"/>
    </row>
    <row r="88" spans="1:4" s="2" customFormat="1" x14ac:dyDescent="0.25">
      <c r="A88" s="8"/>
      <c r="B88" s="8"/>
      <c r="D88"/>
    </row>
    <row r="89" spans="1:4" s="2" customFormat="1" x14ac:dyDescent="0.25">
      <c r="A89" s="8"/>
      <c r="B89" s="8"/>
      <c r="D89"/>
    </row>
    <row r="90" spans="1:4" s="2" customFormat="1" x14ac:dyDescent="0.25">
      <c r="A90" s="8"/>
      <c r="B90" s="8"/>
      <c r="D90"/>
    </row>
    <row r="91" spans="1:4" s="2" customFormat="1" x14ac:dyDescent="0.25">
      <c r="A91" s="8"/>
      <c r="B91" s="8"/>
      <c r="D91"/>
    </row>
    <row r="92" spans="1:4" s="2" customFormat="1" x14ac:dyDescent="0.25">
      <c r="A92" s="8"/>
      <c r="B92" s="8"/>
      <c r="D92"/>
    </row>
    <row r="93" spans="1:4" s="2" customFormat="1" x14ac:dyDescent="0.25">
      <c r="A93" s="8"/>
      <c r="B93" s="8"/>
      <c r="D93"/>
    </row>
    <row r="94" spans="1:4" s="2" customFormat="1" x14ac:dyDescent="0.25">
      <c r="A94" s="8"/>
      <c r="B94" s="8"/>
      <c r="D94"/>
    </row>
    <row r="95" spans="1:4" s="2" customFormat="1" x14ac:dyDescent="0.25">
      <c r="A95" s="8"/>
      <c r="B95" s="8"/>
      <c r="D95"/>
    </row>
    <row r="96" spans="1:4" s="2" customFormat="1" x14ac:dyDescent="0.25">
      <c r="A96" s="8"/>
      <c r="B96" s="8"/>
      <c r="D96"/>
    </row>
    <row r="97" spans="1:4" s="2" customFormat="1" x14ac:dyDescent="0.25">
      <c r="A97" s="8"/>
      <c r="B97" s="8"/>
      <c r="D97"/>
    </row>
    <row r="98" spans="1:4" s="2" customFormat="1" x14ac:dyDescent="0.25">
      <c r="A98" s="8"/>
      <c r="B98" s="8"/>
      <c r="D98"/>
    </row>
    <row r="99" spans="1:4" s="2" customFormat="1" x14ac:dyDescent="0.25">
      <c r="A99" s="8"/>
      <c r="B99" s="8"/>
      <c r="D99"/>
    </row>
    <row r="100" spans="1:4" s="2" customFormat="1" x14ac:dyDescent="0.25">
      <c r="A100" s="8"/>
      <c r="B100" s="8"/>
      <c r="D100"/>
    </row>
    <row r="101" spans="1:4" s="2" customFormat="1" x14ac:dyDescent="0.25">
      <c r="A101" s="8"/>
      <c r="B101" s="8"/>
      <c r="D101"/>
    </row>
    <row r="102" spans="1:4" s="2" customFormat="1" x14ac:dyDescent="0.25">
      <c r="A102" s="8"/>
      <c r="B102" s="8"/>
      <c r="D102"/>
    </row>
    <row r="103" spans="1:4" s="2" customFormat="1" x14ac:dyDescent="0.25">
      <c r="A103" s="8"/>
      <c r="B103" s="8"/>
      <c r="D103"/>
    </row>
    <row r="104" spans="1:4" s="2" customFormat="1" x14ac:dyDescent="0.25">
      <c r="A104" s="8"/>
      <c r="B104" s="8"/>
      <c r="D104"/>
    </row>
    <row r="105" spans="1:4" s="2" customFormat="1" x14ac:dyDescent="0.25">
      <c r="A105" s="8"/>
      <c r="B105" s="8"/>
      <c r="D105"/>
    </row>
    <row r="106" spans="1:4" s="2" customFormat="1" x14ac:dyDescent="0.25">
      <c r="A106" s="8"/>
      <c r="B106" s="8"/>
      <c r="D106"/>
    </row>
    <row r="107" spans="1:4" s="2" customFormat="1" x14ac:dyDescent="0.25">
      <c r="A107" s="8"/>
      <c r="B107" s="8"/>
      <c r="D107"/>
    </row>
    <row r="108" spans="1:4" s="2" customFormat="1" x14ac:dyDescent="0.25">
      <c r="A108" s="8"/>
      <c r="B108" s="8"/>
      <c r="D108"/>
    </row>
    <row r="109" spans="1:4" s="2" customFormat="1" x14ac:dyDescent="0.25">
      <c r="A109" s="8"/>
      <c r="B109" s="8"/>
      <c r="D109"/>
    </row>
    <row r="110" spans="1:4" s="2" customFormat="1" x14ac:dyDescent="0.25">
      <c r="A110" s="8"/>
      <c r="B110" s="8"/>
      <c r="D110"/>
    </row>
    <row r="111" spans="1:4" s="2" customFormat="1" x14ac:dyDescent="0.25">
      <c r="A111" s="8"/>
      <c r="B111" s="8"/>
      <c r="D111"/>
    </row>
    <row r="112" spans="1:4" s="2" customFormat="1" x14ac:dyDescent="0.25">
      <c r="A112" s="8"/>
      <c r="B112" s="8"/>
      <c r="D112"/>
    </row>
    <row r="113" spans="1:4" s="2" customFormat="1" x14ac:dyDescent="0.25">
      <c r="A113" s="8"/>
      <c r="B113" s="8"/>
      <c r="D113"/>
    </row>
    <row r="114" spans="1:4" s="2" customFormat="1" x14ac:dyDescent="0.25">
      <c r="A114" s="8"/>
      <c r="B114" s="8"/>
      <c r="D114"/>
    </row>
    <row r="115" spans="1:4" s="2" customFormat="1" x14ac:dyDescent="0.25">
      <c r="A115" s="8"/>
      <c r="B115" s="8"/>
      <c r="D115"/>
    </row>
    <row r="116" spans="1:4" s="2" customFormat="1" x14ac:dyDescent="0.25">
      <c r="A116" s="8"/>
      <c r="B116" s="8"/>
      <c r="D116"/>
    </row>
    <row r="117" spans="1:4" s="2" customFormat="1" x14ac:dyDescent="0.25">
      <c r="A117" s="8"/>
      <c r="B117" s="8"/>
      <c r="D117"/>
    </row>
    <row r="118" spans="1:4" s="2" customFormat="1" x14ac:dyDescent="0.25">
      <c r="A118" s="8"/>
      <c r="B118" s="8"/>
      <c r="D118"/>
    </row>
    <row r="119" spans="1:4" s="2" customFormat="1" x14ac:dyDescent="0.25">
      <c r="A119" s="8"/>
      <c r="B119" s="8"/>
      <c r="D119"/>
    </row>
    <row r="120" spans="1:4" s="2" customFormat="1" x14ac:dyDescent="0.25">
      <c r="A120" s="8"/>
      <c r="B120" s="8"/>
      <c r="D120"/>
    </row>
    <row r="121" spans="1:4" s="2" customFormat="1" x14ac:dyDescent="0.25">
      <c r="A121" s="8"/>
      <c r="B121" s="8"/>
      <c r="D121"/>
    </row>
    <row r="122" spans="1:4" s="2" customFormat="1" x14ac:dyDescent="0.25">
      <c r="A122" s="8"/>
      <c r="B122" s="8"/>
      <c r="D122"/>
    </row>
    <row r="123" spans="1:4" s="2" customFormat="1" x14ac:dyDescent="0.25">
      <c r="A123" s="8"/>
      <c r="B123" s="8"/>
      <c r="D123"/>
    </row>
    <row r="124" spans="1:4" s="2" customFormat="1" x14ac:dyDescent="0.25">
      <c r="A124" s="8"/>
      <c r="B124" s="8"/>
      <c r="D124"/>
    </row>
    <row r="125" spans="1:4" s="2" customFormat="1" x14ac:dyDescent="0.25">
      <c r="A125" s="8"/>
      <c r="B125" s="8"/>
      <c r="D125"/>
    </row>
    <row r="126" spans="1:4" s="2" customFormat="1" x14ac:dyDescent="0.25">
      <c r="A126" s="8"/>
      <c r="B126" s="8"/>
      <c r="D126"/>
    </row>
    <row r="127" spans="1:4" s="2" customFormat="1" x14ac:dyDescent="0.25">
      <c r="A127" s="8"/>
      <c r="B127" s="8"/>
      <c r="D127"/>
    </row>
    <row r="128" spans="1:4" s="2" customFormat="1" x14ac:dyDescent="0.25">
      <c r="A128" s="8"/>
      <c r="B128" s="8"/>
      <c r="D128"/>
    </row>
    <row r="129" spans="1:4" s="2" customFormat="1" x14ac:dyDescent="0.25">
      <c r="A129" s="8"/>
      <c r="B129" s="8"/>
      <c r="D129"/>
    </row>
    <row r="130" spans="1:4" s="2" customFormat="1" x14ac:dyDescent="0.25">
      <c r="A130" s="8"/>
      <c r="B130" s="8"/>
      <c r="D130"/>
    </row>
    <row r="131" spans="1:4" s="2" customFormat="1" x14ac:dyDescent="0.25">
      <c r="A131" s="8"/>
      <c r="B131" s="8"/>
      <c r="D131"/>
    </row>
    <row r="132" spans="1:4" s="2" customFormat="1" x14ac:dyDescent="0.25">
      <c r="A132" s="8"/>
      <c r="B132" s="8"/>
      <c r="D132"/>
    </row>
    <row r="133" spans="1:4" s="2" customFormat="1" x14ac:dyDescent="0.25">
      <c r="A133" s="8"/>
      <c r="B133" s="8"/>
      <c r="D133"/>
    </row>
    <row r="134" spans="1:4" s="2" customFormat="1" x14ac:dyDescent="0.25">
      <c r="A134" s="8"/>
      <c r="B134" s="8"/>
      <c r="D134"/>
    </row>
    <row r="135" spans="1:4" s="2" customFormat="1" x14ac:dyDescent="0.25">
      <c r="A135" s="8"/>
      <c r="B135" s="8"/>
      <c r="D135"/>
    </row>
    <row r="136" spans="1:4" s="2" customFormat="1" x14ac:dyDescent="0.25">
      <c r="A136" s="8"/>
      <c r="B136" s="8"/>
      <c r="D136"/>
    </row>
    <row r="137" spans="1:4" s="2" customFormat="1" x14ac:dyDescent="0.25">
      <c r="A137" s="8"/>
      <c r="B137" s="8"/>
      <c r="D137"/>
    </row>
    <row r="138" spans="1:4" s="2" customFormat="1" x14ac:dyDescent="0.25">
      <c r="A138" s="8"/>
      <c r="B138" s="8"/>
      <c r="D138"/>
    </row>
    <row r="139" spans="1:4" s="2" customFormat="1" x14ac:dyDescent="0.25">
      <c r="A139" s="8"/>
      <c r="B139" s="8"/>
      <c r="D139"/>
    </row>
    <row r="140" spans="1:4" s="2" customFormat="1" x14ac:dyDescent="0.25">
      <c r="A140" s="8"/>
      <c r="B140" s="8"/>
      <c r="D140"/>
    </row>
    <row r="141" spans="1:4" s="2" customFormat="1" x14ac:dyDescent="0.25">
      <c r="A141" s="8"/>
      <c r="B141" s="8"/>
      <c r="D141"/>
    </row>
    <row r="142" spans="1:4" s="2" customFormat="1" x14ac:dyDescent="0.25">
      <c r="A142" s="8"/>
      <c r="B142" s="8"/>
      <c r="D142"/>
    </row>
    <row r="143" spans="1:4" s="2" customFormat="1" x14ac:dyDescent="0.25">
      <c r="A143" s="8"/>
      <c r="B143" s="8"/>
      <c r="D143"/>
    </row>
    <row r="144" spans="1:4" s="2" customFormat="1" x14ac:dyDescent="0.25">
      <c r="A144" s="8"/>
      <c r="B144" s="8"/>
      <c r="D144"/>
    </row>
    <row r="145" spans="1:4" s="2" customFormat="1" x14ac:dyDescent="0.25">
      <c r="A145" s="8"/>
      <c r="B145" s="8"/>
      <c r="D145"/>
    </row>
    <row r="146" spans="1:4" s="2" customFormat="1" x14ac:dyDescent="0.25">
      <c r="A146" s="8"/>
      <c r="B146" s="8"/>
      <c r="D146"/>
    </row>
    <row r="147" spans="1:4" s="2" customFormat="1" x14ac:dyDescent="0.25">
      <c r="A147" s="8"/>
      <c r="B147" s="8"/>
      <c r="D147"/>
    </row>
    <row r="148" spans="1:4" s="2" customFormat="1" x14ac:dyDescent="0.25">
      <c r="A148" s="8"/>
      <c r="B148" s="8"/>
      <c r="D148"/>
    </row>
    <row r="149" spans="1:4" s="2" customFormat="1" x14ac:dyDescent="0.25">
      <c r="A149" s="8"/>
      <c r="B149" s="8"/>
      <c r="D149"/>
    </row>
    <row r="150" spans="1:4" s="2" customFormat="1" x14ac:dyDescent="0.25">
      <c r="A150" s="8"/>
      <c r="B150" s="8"/>
      <c r="D150"/>
    </row>
    <row r="151" spans="1:4" s="2" customFormat="1" x14ac:dyDescent="0.25">
      <c r="A151" s="8"/>
      <c r="B151" s="8"/>
      <c r="D151"/>
    </row>
    <row r="152" spans="1:4" s="2" customFormat="1" x14ac:dyDescent="0.25">
      <c r="A152" s="8"/>
      <c r="B152" s="8"/>
      <c r="D152"/>
    </row>
    <row r="153" spans="1:4" s="2" customFormat="1" x14ac:dyDescent="0.25">
      <c r="A153" s="8"/>
      <c r="B153" s="8"/>
      <c r="D153"/>
    </row>
    <row r="154" spans="1:4" s="2" customFormat="1" x14ac:dyDescent="0.25">
      <c r="A154" s="8"/>
      <c r="B154" s="8"/>
      <c r="D154"/>
    </row>
    <row r="155" spans="1:4" s="2" customFormat="1" x14ac:dyDescent="0.25">
      <c r="A155" s="8"/>
      <c r="B155" s="8"/>
      <c r="D155"/>
    </row>
    <row r="156" spans="1:4" s="2" customFormat="1" x14ac:dyDescent="0.25">
      <c r="A156" s="8"/>
      <c r="B156" s="8"/>
      <c r="D156"/>
    </row>
    <row r="157" spans="1:4" s="2" customFormat="1" x14ac:dyDescent="0.25">
      <c r="A157" s="8"/>
      <c r="B157" s="8"/>
      <c r="D157"/>
    </row>
    <row r="158" spans="1:4" s="2" customFormat="1" x14ac:dyDescent="0.25">
      <c r="A158" s="8"/>
      <c r="B158" s="8"/>
      <c r="D158"/>
    </row>
    <row r="159" spans="1:4" s="2" customFormat="1" x14ac:dyDescent="0.25">
      <c r="A159" s="8"/>
      <c r="B159" s="8"/>
      <c r="D159"/>
    </row>
    <row r="160" spans="1:4" s="2" customFormat="1" x14ac:dyDescent="0.25">
      <c r="A160" s="8"/>
      <c r="B160" s="8"/>
      <c r="D160"/>
    </row>
    <row r="161" spans="1:4" s="2" customFormat="1" x14ac:dyDescent="0.25">
      <c r="A161" s="8"/>
      <c r="B161" s="8"/>
      <c r="D161"/>
    </row>
    <row r="162" spans="1:4" s="2" customFormat="1" x14ac:dyDescent="0.25">
      <c r="A162" s="8"/>
      <c r="B162" s="8"/>
      <c r="D162"/>
    </row>
    <row r="163" spans="1:4" s="2" customFormat="1" x14ac:dyDescent="0.25">
      <c r="A163" s="8"/>
      <c r="B163" s="8"/>
      <c r="D163"/>
    </row>
    <row r="164" spans="1:4" s="2" customFormat="1" x14ac:dyDescent="0.25">
      <c r="A164" s="8"/>
      <c r="B164" s="8"/>
      <c r="D164"/>
    </row>
    <row r="165" spans="1:4" s="2" customFormat="1" x14ac:dyDescent="0.25">
      <c r="A165" s="8"/>
      <c r="B165" s="8"/>
      <c r="D165"/>
    </row>
    <row r="166" spans="1:4" s="2" customFormat="1" x14ac:dyDescent="0.25">
      <c r="A166" s="8"/>
      <c r="B166" s="8"/>
      <c r="D166"/>
    </row>
    <row r="167" spans="1:4" s="2" customFormat="1" x14ac:dyDescent="0.25">
      <c r="A167" s="8"/>
      <c r="B167" s="8"/>
      <c r="D167"/>
    </row>
    <row r="168" spans="1:4" s="2" customFormat="1" x14ac:dyDescent="0.25">
      <c r="A168" s="8"/>
      <c r="B168" s="8"/>
      <c r="D168"/>
    </row>
    <row r="169" spans="1:4" s="2" customFormat="1" x14ac:dyDescent="0.25">
      <c r="A169" s="8"/>
      <c r="B169" s="8"/>
      <c r="D169"/>
    </row>
    <row r="170" spans="1:4" s="2" customFormat="1" x14ac:dyDescent="0.25">
      <c r="A170" s="8"/>
      <c r="B170" s="8"/>
      <c r="D170"/>
    </row>
    <row r="171" spans="1:4" s="2" customFormat="1" x14ac:dyDescent="0.25">
      <c r="A171" s="8"/>
      <c r="B171" s="8"/>
      <c r="D171"/>
    </row>
    <row r="172" spans="1:4" s="2" customFormat="1" x14ac:dyDescent="0.25">
      <c r="A172" s="8"/>
      <c r="B172" s="8"/>
      <c r="D172"/>
    </row>
    <row r="173" spans="1:4" s="2" customFormat="1" x14ac:dyDescent="0.25">
      <c r="A173" s="8"/>
      <c r="B173" s="8"/>
      <c r="D173"/>
    </row>
    <row r="174" spans="1:4" s="2" customFormat="1" x14ac:dyDescent="0.25">
      <c r="A174" s="8"/>
      <c r="B174" s="8"/>
      <c r="D174"/>
    </row>
    <row r="175" spans="1:4" s="2" customFormat="1" x14ac:dyDescent="0.25">
      <c r="A175" s="8"/>
      <c r="B175" s="8"/>
      <c r="D175"/>
    </row>
    <row r="176" spans="1:4" s="2" customFormat="1" x14ac:dyDescent="0.25">
      <c r="A176" s="8"/>
      <c r="B176" s="8"/>
      <c r="D176"/>
    </row>
    <row r="177" spans="1:4" s="2" customFormat="1" x14ac:dyDescent="0.25">
      <c r="A177" s="8"/>
      <c r="B177" s="8"/>
      <c r="D177"/>
    </row>
    <row r="178" spans="1:4" s="2" customFormat="1" x14ac:dyDescent="0.25">
      <c r="A178" s="8"/>
      <c r="B178" s="8"/>
      <c r="D178"/>
    </row>
    <row r="179" spans="1:4" s="2" customFormat="1" x14ac:dyDescent="0.25">
      <c r="A179" s="8"/>
      <c r="B179" s="8"/>
      <c r="D179"/>
    </row>
    <row r="180" spans="1:4" s="2" customFormat="1" x14ac:dyDescent="0.25">
      <c r="A180" s="8"/>
      <c r="B180" s="8"/>
      <c r="D180"/>
    </row>
    <row r="181" spans="1:4" s="2" customFormat="1" x14ac:dyDescent="0.25">
      <c r="A181" s="8"/>
      <c r="B181" s="8"/>
      <c r="D181"/>
    </row>
    <row r="182" spans="1:4" s="2" customFormat="1" x14ac:dyDescent="0.25">
      <c r="A182" s="8"/>
      <c r="B182" s="8"/>
      <c r="D182"/>
    </row>
    <row r="183" spans="1:4" s="2" customFormat="1" x14ac:dyDescent="0.25">
      <c r="A183" s="8"/>
      <c r="B183" s="8"/>
      <c r="D183"/>
    </row>
    <row r="184" spans="1:4" s="2" customFormat="1" x14ac:dyDescent="0.25">
      <c r="A184" s="8"/>
      <c r="B184" s="8"/>
      <c r="D184"/>
    </row>
    <row r="185" spans="1:4" s="2" customFormat="1" x14ac:dyDescent="0.25">
      <c r="A185" s="8"/>
      <c r="B185" s="8"/>
      <c r="D185"/>
    </row>
    <row r="186" spans="1:4" s="2" customFormat="1" x14ac:dyDescent="0.25">
      <c r="A186" s="8"/>
      <c r="B186" s="8"/>
      <c r="D186"/>
    </row>
  </sheetData>
  <mergeCells count="13">
    <mergeCell ref="C1:D1"/>
    <mergeCell ref="C2:D2"/>
    <mergeCell ref="C3:D3"/>
    <mergeCell ref="A15:D15"/>
    <mergeCell ref="B10:D10"/>
    <mergeCell ref="A53:B53"/>
    <mergeCell ref="A54:B54"/>
    <mergeCell ref="A55:B55"/>
    <mergeCell ref="C55:D55"/>
    <mergeCell ref="A5:D5"/>
    <mergeCell ref="A51:D51"/>
    <mergeCell ref="A7:A8"/>
    <mergeCell ref="B7:B8"/>
  </mergeCells>
  <printOptions horizontalCentered="1"/>
  <pageMargins left="0.59055118110236227" right="0.19685039370078741" top="0.35433070866141736" bottom="0.35433070866141736" header="0" footer="0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7"/>
  <sheetViews>
    <sheetView view="pageBreakPreview" topLeftCell="A10" zoomScale="110" zoomScaleNormal="110" zoomScaleSheetLayoutView="110" workbookViewId="0">
      <selection activeCell="C6" sqref="A6:XFD6"/>
    </sheetView>
  </sheetViews>
  <sheetFormatPr defaultRowHeight="15" x14ac:dyDescent="0.25"/>
  <cols>
    <col min="1" max="1" width="7" customWidth="1"/>
    <col min="2" max="2" width="74.28515625" customWidth="1"/>
    <col min="3" max="3" width="30.28515625" style="2" customWidth="1"/>
    <col min="4" max="4" width="27.42578125" customWidth="1"/>
    <col min="5" max="5" width="16.5703125" customWidth="1"/>
    <col min="6" max="6" width="16.140625" customWidth="1"/>
  </cols>
  <sheetData>
    <row r="1" spans="1:4" ht="20.25" x14ac:dyDescent="0.3">
      <c r="A1" s="18"/>
      <c r="B1" s="18"/>
      <c r="C1" s="142" t="s">
        <v>85</v>
      </c>
      <c r="D1" s="142"/>
    </row>
    <row r="2" spans="1:4" ht="66" customHeight="1" x14ac:dyDescent="0.3">
      <c r="A2" s="18"/>
      <c r="B2" s="18"/>
      <c r="C2" s="128" t="s">
        <v>94</v>
      </c>
      <c r="D2" s="128"/>
    </row>
    <row r="3" spans="1:4" s="74" customFormat="1" ht="27.75" customHeight="1" x14ac:dyDescent="0.25">
      <c r="A3" s="73"/>
      <c r="B3" s="73"/>
      <c r="C3" s="141" t="s">
        <v>95</v>
      </c>
      <c r="D3" s="141"/>
    </row>
    <row r="4" spans="1:4" ht="20.25" x14ac:dyDescent="0.3">
      <c r="A4" s="18"/>
      <c r="B4" s="18"/>
      <c r="C4" s="67"/>
      <c r="D4" s="67"/>
    </row>
    <row r="5" spans="1:4" ht="66.75" customHeight="1" x14ac:dyDescent="0.25">
      <c r="A5" s="129" t="s">
        <v>102</v>
      </c>
      <c r="B5" s="129"/>
      <c r="C5" s="129"/>
      <c r="D5" s="129"/>
    </row>
    <row r="6" spans="1:4" ht="21" customHeight="1" x14ac:dyDescent="0.25">
      <c r="A6" s="85"/>
      <c r="B6" s="85"/>
      <c r="C6" s="85"/>
      <c r="D6" s="85"/>
    </row>
    <row r="7" spans="1:4" s="12" customFormat="1" ht="22.5" customHeight="1" x14ac:dyDescent="0.25">
      <c r="A7" s="132" t="s">
        <v>1</v>
      </c>
      <c r="B7" s="132" t="s">
        <v>2</v>
      </c>
      <c r="C7" s="26" t="s">
        <v>145</v>
      </c>
      <c r="D7" s="27" t="s">
        <v>147</v>
      </c>
    </row>
    <row r="8" spans="1:4" s="12" customFormat="1" ht="34.5" customHeight="1" x14ac:dyDescent="0.25">
      <c r="A8" s="133"/>
      <c r="B8" s="133"/>
      <c r="C8" s="127" t="s">
        <v>152</v>
      </c>
      <c r="D8" s="29" t="s">
        <v>150</v>
      </c>
    </row>
    <row r="9" spans="1:4" s="4" customFormat="1" ht="19.5" x14ac:dyDescent="0.3">
      <c r="A9" s="25">
        <v>1</v>
      </c>
      <c r="B9" s="25">
        <v>2</v>
      </c>
      <c r="C9" s="27">
        <v>3</v>
      </c>
      <c r="D9" s="53">
        <v>4</v>
      </c>
    </row>
    <row r="10" spans="1:4" ht="19.5" customHeight="1" x14ac:dyDescent="0.25">
      <c r="A10" s="28"/>
      <c r="B10" s="135" t="s">
        <v>151</v>
      </c>
      <c r="C10" s="136"/>
      <c r="D10" s="137"/>
    </row>
    <row r="11" spans="1:4" ht="19.5" x14ac:dyDescent="0.25">
      <c r="A11" s="25" t="s">
        <v>92</v>
      </c>
      <c r="B11" s="30" t="s">
        <v>79</v>
      </c>
      <c r="C11" s="29" t="s">
        <v>80</v>
      </c>
      <c r="D11" s="79">
        <f>SUM(D12:D14)</f>
        <v>1608.42</v>
      </c>
    </row>
    <row r="12" spans="1:4" s="9" customFormat="1" ht="19.5" x14ac:dyDescent="0.25">
      <c r="A12" s="35" t="s">
        <v>5</v>
      </c>
      <c r="B12" s="50" t="s">
        <v>3</v>
      </c>
      <c r="C12" s="29" t="s">
        <v>80</v>
      </c>
      <c r="D12" s="83">
        <f>'[1]Додаток 1'!D15</f>
        <v>1183.31</v>
      </c>
    </row>
    <row r="13" spans="1:4" s="9" customFormat="1" ht="19.5" x14ac:dyDescent="0.25">
      <c r="A13" s="35" t="s">
        <v>17</v>
      </c>
      <c r="B13" s="50" t="s">
        <v>61</v>
      </c>
      <c r="C13" s="29" t="s">
        <v>80</v>
      </c>
      <c r="D13" s="54">
        <f>'[1]Додаток 2'!D16</f>
        <v>399.2</v>
      </c>
    </row>
    <row r="14" spans="1:4" s="9" customFormat="1" ht="19.5" x14ac:dyDescent="0.25">
      <c r="A14" s="35" t="s">
        <v>19</v>
      </c>
      <c r="B14" s="50" t="s">
        <v>71</v>
      </c>
      <c r="C14" s="29" t="s">
        <v>80</v>
      </c>
      <c r="D14" s="83">
        <f>'[1]Додаток 3 (без ІТП)'!D16</f>
        <v>25.91</v>
      </c>
    </row>
    <row r="15" spans="1:4" ht="31.5" customHeight="1" x14ac:dyDescent="0.25">
      <c r="A15" s="135" t="s">
        <v>153</v>
      </c>
      <c r="B15" s="136"/>
      <c r="C15" s="136"/>
      <c r="D15" s="137"/>
    </row>
    <row r="16" spans="1:4" s="4" customFormat="1" ht="19.5" x14ac:dyDescent="0.25">
      <c r="A16" s="25">
        <v>1</v>
      </c>
      <c r="B16" s="32" t="s">
        <v>4</v>
      </c>
      <c r="C16" s="33">
        <f>C17+C23+C24+C28</f>
        <v>1402005.4809999999</v>
      </c>
      <c r="D16" s="33">
        <f>D17+D23+D24+D28</f>
        <v>1465.4099999999999</v>
      </c>
    </row>
    <row r="17" spans="1:6" s="4" customFormat="1" ht="19.5" x14ac:dyDescent="0.25">
      <c r="A17" s="34" t="s">
        <v>5</v>
      </c>
      <c r="B17" s="32" t="s">
        <v>6</v>
      </c>
      <c r="C17" s="33">
        <f>SUM(C18:C22)</f>
        <v>962270.00800000003</v>
      </c>
      <c r="D17" s="33">
        <f>SUM(D18:D22)</f>
        <v>1007.4399999999999</v>
      </c>
    </row>
    <row r="18" spans="1:6" ht="19.5" x14ac:dyDescent="0.25">
      <c r="A18" s="35" t="s">
        <v>7</v>
      </c>
      <c r="B18" s="36" t="s">
        <v>8</v>
      </c>
      <c r="C18" s="69">
        <f>'[1]Додаток 1'!C19</f>
        <v>682488.348</v>
      </c>
      <c r="D18" s="69">
        <f>'[1]Додаток 1'!D19</f>
        <v>691.61</v>
      </c>
      <c r="F18" s="4"/>
    </row>
    <row r="19" spans="1:6" ht="19.5" x14ac:dyDescent="0.25">
      <c r="A19" s="35" t="s">
        <v>9</v>
      </c>
      <c r="B19" s="36" t="s">
        <v>10</v>
      </c>
      <c r="C19" s="69">
        <f>'[1]Додаток 1'!C20+'[1]Додаток 2'!C20</f>
        <v>95136.164000000004</v>
      </c>
      <c r="D19" s="69">
        <f>'[1]Додаток 1'!D20+'[1]Додаток 2'!D20</f>
        <v>106.69</v>
      </c>
      <c r="F19" s="4"/>
    </row>
    <row r="20" spans="1:6" ht="19.5" x14ac:dyDescent="0.25">
      <c r="A20" s="35" t="s">
        <v>11</v>
      </c>
      <c r="B20" s="36" t="s">
        <v>12</v>
      </c>
      <c r="C20" s="69">
        <v>0</v>
      </c>
      <c r="D20" s="71">
        <v>0</v>
      </c>
      <c r="F20" s="4"/>
    </row>
    <row r="21" spans="1:6" ht="19.5" x14ac:dyDescent="0.25">
      <c r="A21" s="35" t="s">
        <v>13</v>
      </c>
      <c r="B21" s="36" t="s">
        <v>14</v>
      </c>
      <c r="C21" s="69">
        <f>'[1]Додаток 1'!C22+'[1]Додаток 2'!C22</f>
        <v>10423.91</v>
      </c>
      <c r="D21" s="69">
        <f>'[1]Додаток 1'!D22+'[1]Додаток 2'!D22</f>
        <v>11.14</v>
      </c>
      <c r="F21" s="4"/>
    </row>
    <row r="22" spans="1:6" ht="19.5" x14ac:dyDescent="0.25">
      <c r="A22" s="35" t="s">
        <v>15</v>
      </c>
      <c r="B22" s="36" t="s">
        <v>16</v>
      </c>
      <c r="C22" s="69">
        <f>'[1]Додаток 1'!C23+'[1]Додаток 2'!C23+'[1]Додаток 3 (без ІТП)'!C19</f>
        <v>174221.58600000001</v>
      </c>
      <c r="D22" s="69">
        <f>'[1]Додаток 1'!D23+'[1]Додаток 2'!D23+'[1]Додаток 3 (без ІТП)'!D19</f>
        <v>198</v>
      </c>
      <c r="F22" s="4"/>
    </row>
    <row r="23" spans="1:6" s="4" customFormat="1" ht="19.5" x14ac:dyDescent="0.25">
      <c r="A23" s="34" t="s">
        <v>17</v>
      </c>
      <c r="B23" s="32" t="s">
        <v>18</v>
      </c>
      <c r="C23" s="33">
        <f>'[1]Додаток 1'!C24+'[1]Додаток 2'!C25+'[1]Додаток 3 (без ІТП)'!C20</f>
        <v>262799.435</v>
      </c>
      <c r="D23" s="33">
        <f>'[1]Додаток 1'!D24+'[1]Додаток 2'!D25+'[1]Додаток 3 (без ІТП)'!D20</f>
        <v>273.91999999999996</v>
      </c>
    </row>
    <row r="24" spans="1:6" s="4" customFormat="1" ht="19.5" x14ac:dyDescent="0.25">
      <c r="A24" s="34" t="s">
        <v>19</v>
      </c>
      <c r="B24" s="32" t="s">
        <v>20</v>
      </c>
      <c r="C24" s="33">
        <f>SUM(C25:C27)</f>
        <v>83028.25</v>
      </c>
      <c r="D24" s="33">
        <f>SUM(D25:D27)</f>
        <v>86.740000000000009</v>
      </c>
      <c r="F24" s="6"/>
    </row>
    <row r="25" spans="1:6" ht="19.5" x14ac:dyDescent="0.25">
      <c r="A25" s="35" t="s">
        <v>21</v>
      </c>
      <c r="B25" s="36" t="s">
        <v>22</v>
      </c>
      <c r="C25" s="69">
        <f>'[1]Додаток 1'!C26+'[1]Додаток 2'!C27+'[1]Додаток 3 (без ІТП)'!C22</f>
        <v>57815.876000000004</v>
      </c>
      <c r="D25" s="69">
        <f>'[1]Додаток 1'!D26+'[1]Додаток 2'!D27+'[1]Додаток 3 (без ІТП)'!D22</f>
        <v>60.260000000000005</v>
      </c>
      <c r="F25" s="4"/>
    </row>
    <row r="26" spans="1:6" ht="19.5" x14ac:dyDescent="0.25">
      <c r="A26" s="35" t="s">
        <v>23</v>
      </c>
      <c r="B26" s="36" t="s">
        <v>24</v>
      </c>
      <c r="C26" s="69">
        <f>'[1]Додаток 1'!C27+'[1]Додаток 2'!C28+'[1]Додаток 3 (без ІТП)'!C23</f>
        <v>14648.870999999999</v>
      </c>
      <c r="D26" s="69">
        <f>'[1]Додаток 1'!D27+'[1]Додаток 2'!D28+'[1]Додаток 3 (без ІТП)'!D23</f>
        <v>15.65</v>
      </c>
      <c r="F26" s="4"/>
    </row>
    <row r="27" spans="1:6" ht="19.5" x14ac:dyDescent="0.25">
      <c r="A27" s="35" t="s">
        <v>25</v>
      </c>
      <c r="B27" s="36" t="s">
        <v>26</v>
      </c>
      <c r="C27" s="69">
        <f>'[1]Додаток 1'!C28+'[1]Додаток 2'!C29+'[1]Додаток 3 (без ІТП)'!C24</f>
        <v>10563.503000000001</v>
      </c>
      <c r="D27" s="69">
        <f>'[1]Додаток 1'!D28+'[1]Додаток 2'!D29+'[1]Додаток 3 (без ІТП)'!D24</f>
        <v>10.829999999999998</v>
      </c>
      <c r="F27" s="4"/>
    </row>
    <row r="28" spans="1:6" s="4" customFormat="1" ht="19.5" x14ac:dyDescent="0.25">
      <c r="A28" s="34" t="s">
        <v>27</v>
      </c>
      <c r="B28" s="32" t="s">
        <v>28</v>
      </c>
      <c r="C28" s="33">
        <f>SUM(C29:C31)</f>
        <v>93907.788</v>
      </c>
      <c r="D28" s="33">
        <f>SUM(D29:D31)</f>
        <v>97.31</v>
      </c>
    </row>
    <row r="29" spans="1:6" ht="19.5" x14ac:dyDescent="0.25">
      <c r="A29" s="35" t="s">
        <v>29</v>
      </c>
      <c r="B29" s="36" t="s">
        <v>30</v>
      </c>
      <c r="C29" s="69">
        <f>'[1]Додаток 1'!C30+'[1]Додаток 2'!C31+'[1]Додаток 3 (без ІТП)'!C26</f>
        <v>69914.146999999997</v>
      </c>
      <c r="D29" s="69">
        <f>'[1]Додаток 1'!D30+'[1]Додаток 2'!D31+'[1]Додаток 3 (без ІТП)'!D26</f>
        <v>72.44</v>
      </c>
      <c r="F29" s="4"/>
    </row>
    <row r="30" spans="1:6" ht="19.5" x14ac:dyDescent="0.25">
      <c r="A30" s="35" t="s">
        <v>31</v>
      </c>
      <c r="B30" s="36" t="s">
        <v>22</v>
      </c>
      <c r="C30" s="69">
        <f>'[1]Додаток 1'!C31+'[1]Додаток 2'!C32+'[1]Додаток 3 (без ІТП)'!C27</f>
        <v>15381.111999999999</v>
      </c>
      <c r="D30" s="69">
        <f>'[1]Додаток 1'!D31+'[1]Додаток 2'!D32+'[1]Додаток 3 (без ІТП)'!D27</f>
        <v>15.94</v>
      </c>
      <c r="F30" s="4"/>
    </row>
    <row r="31" spans="1:6" ht="19.5" x14ac:dyDescent="0.25">
      <c r="A31" s="35" t="s">
        <v>32</v>
      </c>
      <c r="B31" s="36" t="s">
        <v>33</v>
      </c>
      <c r="C31" s="69">
        <f>'[1]Додаток 1'!C32+'[1]Додаток 2'!C33+'[1]Додаток 3 (без ІТП)'!C28</f>
        <v>8612.5290000000059</v>
      </c>
      <c r="D31" s="69">
        <f>'[1]Додаток 1'!D32+'[1]Додаток 2'!D33+'[1]Додаток 3 (без ІТП)'!D28</f>
        <v>8.93</v>
      </c>
      <c r="F31" s="4"/>
    </row>
    <row r="32" spans="1:6" s="4" customFormat="1" ht="19.5" x14ac:dyDescent="0.25">
      <c r="A32" s="34">
        <v>2</v>
      </c>
      <c r="B32" s="32" t="s">
        <v>34</v>
      </c>
      <c r="C32" s="33">
        <f>SUM(C33:C35)</f>
        <v>87672.815000000002</v>
      </c>
      <c r="D32" s="33">
        <f>SUM(D33:D35)</f>
        <v>90.82</v>
      </c>
    </row>
    <row r="33" spans="1:6" ht="19.5" x14ac:dyDescent="0.25">
      <c r="A33" s="35" t="s">
        <v>35</v>
      </c>
      <c r="B33" s="36" t="s">
        <v>30</v>
      </c>
      <c r="C33" s="69">
        <f>'[1]Додаток 1'!C34+'[1]Додаток 2'!C35+'[1]Додаток 3 (без ІТП)'!C30</f>
        <v>62703.107000000011</v>
      </c>
      <c r="D33" s="69">
        <f>'[1]Додаток 1'!D34+'[1]Додаток 2'!D35+'[1]Додаток 3 (без ІТП)'!D30</f>
        <v>64.959999999999994</v>
      </c>
      <c r="F33" s="4"/>
    </row>
    <row r="34" spans="1:6" ht="19.5" x14ac:dyDescent="0.25">
      <c r="A34" s="35" t="s">
        <v>36</v>
      </c>
      <c r="B34" s="36" t="s">
        <v>22</v>
      </c>
      <c r="C34" s="69">
        <f>'[1]Додаток 1'!C35+'[1]Додаток 2'!C36+'[1]Додаток 3 (без ІТП)'!C31</f>
        <v>13794.682999999999</v>
      </c>
      <c r="D34" s="69">
        <f>'[1]Додаток 1'!D35+'[1]Додаток 2'!D36+'[1]Додаток 3 (без ІТП)'!D31</f>
        <v>14.290000000000001</v>
      </c>
      <c r="F34" s="6"/>
    </row>
    <row r="35" spans="1:6" ht="19.5" x14ac:dyDescent="0.25">
      <c r="A35" s="35" t="s">
        <v>37</v>
      </c>
      <c r="B35" s="36" t="s">
        <v>38</v>
      </c>
      <c r="C35" s="69">
        <f>'[1]Додаток 1'!C36+'[1]Додаток 2'!C37+'[1]Додаток 3 (без ІТП)'!C32</f>
        <v>11175.024999999994</v>
      </c>
      <c r="D35" s="69">
        <f>'[1]Додаток 1'!D36+'[1]Додаток 2'!D37+'[1]Додаток 3 (без ІТП)'!D32</f>
        <v>11.57</v>
      </c>
      <c r="F35" s="4"/>
    </row>
    <row r="36" spans="1:6" s="4" customFormat="1" ht="19.5" x14ac:dyDescent="0.25">
      <c r="A36" s="25">
        <v>3</v>
      </c>
      <c r="B36" s="32" t="s">
        <v>39</v>
      </c>
      <c r="C36" s="33">
        <f>SUM(C37:C39)</f>
        <v>18893.536</v>
      </c>
      <c r="D36" s="33">
        <f>SUM(D37:D39)</f>
        <v>21.919999999999998</v>
      </c>
    </row>
    <row r="37" spans="1:6" ht="19.5" x14ac:dyDescent="0.25">
      <c r="A37" s="35" t="s">
        <v>40</v>
      </c>
      <c r="B37" s="36" t="s">
        <v>30</v>
      </c>
      <c r="C37" s="69">
        <f>'[1]Додаток 1'!C38+'[1]Додаток 2'!C39+'[1]Додаток 3 (без ІТП)'!C34</f>
        <v>15000.771000000001</v>
      </c>
      <c r="D37" s="69">
        <f>'[1]Додаток 1'!D38+'[1]Додаток 2'!D39+'[1]Додаток 3 (без ІТП)'!D34</f>
        <v>17.399999999999999</v>
      </c>
      <c r="F37" s="4"/>
    </row>
    <row r="38" spans="1:6" ht="19.5" x14ac:dyDescent="0.25">
      <c r="A38" s="35" t="s">
        <v>41</v>
      </c>
      <c r="B38" s="36" t="s">
        <v>22</v>
      </c>
      <c r="C38" s="69">
        <f>'[1]Додаток 1'!C39+'[1]Додаток 2'!C40+'[1]Додаток 3 (без ІТП)'!C35</f>
        <v>3300.17</v>
      </c>
      <c r="D38" s="69">
        <f>'[1]Додаток 1'!D39+'[1]Додаток 2'!D40+'[1]Додаток 3 (без ІТП)'!D35</f>
        <v>3.83</v>
      </c>
      <c r="F38" s="4"/>
    </row>
    <row r="39" spans="1:6" ht="19.5" x14ac:dyDescent="0.25">
      <c r="A39" s="35" t="s">
        <v>42</v>
      </c>
      <c r="B39" s="36" t="s">
        <v>38</v>
      </c>
      <c r="C39" s="69">
        <f>'[1]Додаток 1'!C40+'[1]Додаток 2'!C41+'[1]Додаток 3 (без ІТП)'!C36</f>
        <v>592.59500000000003</v>
      </c>
      <c r="D39" s="69">
        <f>'[1]Додаток 1'!D40+'[1]Додаток 2'!D41+'[1]Додаток 3 (без ІТП)'!D36</f>
        <v>0.69</v>
      </c>
      <c r="F39" s="4"/>
    </row>
    <row r="40" spans="1:6" s="4" customFormat="1" ht="19.5" x14ac:dyDescent="0.25">
      <c r="A40" s="25">
        <v>4</v>
      </c>
      <c r="B40" s="32" t="s">
        <v>43</v>
      </c>
      <c r="C40" s="33">
        <f>'[1]Додаток 1'!C41+'[1]Додаток 2'!C42+'[1]Додаток 3 (без ІТП)'!C37</f>
        <v>1761.7770000000003</v>
      </c>
      <c r="D40" s="33">
        <f>'[1]Додаток 1'!D41+'[1]Додаток 2'!D42+'[1]Додаток 3 (без ІТП)'!D37</f>
        <v>1.82</v>
      </c>
    </row>
    <row r="41" spans="1:6" s="4" customFormat="1" ht="19.5" x14ac:dyDescent="0.25">
      <c r="A41" s="25">
        <v>5</v>
      </c>
      <c r="B41" s="32" t="s">
        <v>44</v>
      </c>
      <c r="C41" s="33">
        <f>'[1]Додаток 1'!C42+'[1]Додаток 2'!C43+'[1]Додаток 3 (без ІТП)'!C38</f>
        <v>0</v>
      </c>
      <c r="D41" s="33">
        <f>'[1]Додаток 1'!D42+'[1]Додаток 2'!D43+'[1]Додаток 3 (без ІТП)'!D38</f>
        <v>0</v>
      </c>
    </row>
    <row r="42" spans="1:6" s="4" customFormat="1" ht="19.5" x14ac:dyDescent="0.25">
      <c r="A42" s="25">
        <v>6</v>
      </c>
      <c r="B42" s="32" t="s">
        <v>45</v>
      </c>
      <c r="C42" s="33">
        <f>C16+C32+C36+C40+C41</f>
        <v>1510333.6089999999</v>
      </c>
      <c r="D42" s="33">
        <f>D16+D32+D36+D40+D41</f>
        <v>1579.9699999999998</v>
      </c>
    </row>
    <row r="43" spans="1:6" s="4" customFormat="1" ht="19.5" x14ac:dyDescent="0.25">
      <c r="A43" s="25">
        <v>7</v>
      </c>
      <c r="B43" s="32" t="s">
        <v>46</v>
      </c>
      <c r="C43" s="33">
        <v>0</v>
      </c>
      <c r="D43" s="72">
        <v>0</v>
      </c>
    </row>
    <row r="44" spans="1:6" s="4" customFormat="1" ht="19.5" x14ac:dyDescent="0.25">
      <c r="A44" s="25">
        <v>8</v>
      </c>
      <c r="B44" s="32" t="s">
        <v>47</v>
      </c>
      <c r="C44" s="33">
        <f>SUM(C45:C49)</f>
        <v>27470.406059999998</v>
      </c>
      <c r="D44" s="33">
        <f>SUM(D45:D49)</f>
        <v>28.45</v>
      </c>
    </row>
    <row r="45" spans="1:6" ht="19.5" x14ac:dyDescent="0.25">
      <c r="A45" s="35" t="s">
        <v>48</v>
      </c>
      <c r="B45" s="36" t="s">
        <v>49</v>
      </c>
      <c r="C45" s="69">
        <f>'[1]Додаток 1'!C46+'[1]Додаток 2'!C47+'[1]Додаток 3 (без ІТП)'!C42</f>
        <v>4190.4010600000001</v>
      </c>
      <c r="D45" s="69">
        <f>'[1]Додаток 1'!D46+'[1]Додаток 2'!D47+'[1]Додаток 3 (без ІТП)'!D42</f>
        <v>4.34</v>
      </c>
    </row>
    <row r="46" spans="1:6" ht="19.5" x14ac:dyDescent="0.25">
      <c r="A46" s="35" t="s">
        <v>50</v>
      </c>
      <c r="B46" s="36" t="s">
        <v>51</v>
      </c>
      <c r="C46" s="69">
        <f>'[1]Додаток 1'!C47+'[1]Додаток 2'!C48+'[1]Додаток 3 (без ІТП)'!C43</f>
        <v>0</v>
      </c>
      <c r="D46" s="69">
        <f>'[1]Додаток 1'!D47+'[1]Додаток 2'!D48+'[1]Додаток 3 (без ІТП)'!D43</f>
        <v>0</v>
      </c>
    </row>
    <row r="47" spans="1:6" ht="19.5" x14ac:dyDescent="0.25">
      <c r="A47" s="35" t="s">
        <v>69</v>
      </c>
      <c r="B47" s="36" t="s">
        <v>52</v>
      </c>
      <c r="C47" s="69">
        <f>'[1]Додаток 1'!C48+'[1]Додаток 2'!C49+'[1]Додаток 3 (без ІТП)'!C44</f>
        <v>0</v>
      </c>
      <c r="D47" s="69">
        <f>'[1]Додаток 1'!D48+'[1]Додаток 2'!D49+'[1]Додаток 3 (без ІТП)'!D44</f>
        <v>0</v>
      </c>
    </row>
    <row r="48" spans="1:6" ht="24" customHeight="1" x14ac:dyDescent="0.25">
      <c r="A48" s="35" t="s">
        <v>53</v>
      </c>
      <c r="B48" s="36" t="s">
        <v>54</v>
      </c>
      <c r="C48" s="69">
        <f>'[1]Додаток 1'!C49+'[1]Додаток 2'!C50+'[1]Додаток 3 (без ІТП)'!C45</f>
        <v>0</v>
      </c>
      <c r="D48" s="69">
        <f>'[1]Додаток 1'!D49+'[1]Додаток 2'!D50+'[1]Додаток 3 (без ІТП)'!D45</f>
        <v>0</v>
      </c>
    </row>
    <row r="49" spans="1:6" ht="19.5" x14ac:dyDescent="0.25">
      <c r="A49" s="35" t="s">
        <v>55</v>
      </c>
      <c r="B49" s="36" t="s">
        <v>56</v>
      </c>
      <c r="C49" s="69">
        <f>'[1]Додаток 1'!C50+'[1]Додаток 2'!C51+'[1]Додаток 3 (без ІТП)'!C46</f>
        <v>23280.004999999997</v>
      </c>
      <c r="D49" s="69">
        <f>'[1]Додаток 1'!D50+'[1]Додаток 2'!D51+'[1]Додаток 3 (без ІТП)'!D46</f>
        <v>24.11</v>
      </c>
    </row>
    <row r="50" spans="1:6" s="4" customFormat="1" ht="20.25" customHeight="1" x14ac:dyDescent="0.25">
      <c r="A50" s="25">
        <v>9</v>
      </c>
      <c r="B50" s="32" t="s">
        <v>82</v>
      </c>
      <c r="C50" s="70">
        <f>C42+C43+C44</f>
        <v>1537804.0150599999</v>
      </c>
      <c r="D50" s="70">
        <f>D42+D43+D44</f>
        <v>1608.4199999999998</v>
      </c>
      <c r="F50" s="7"/>
    </row>
    <row r="51" spans="1:6" s="10" customFormat="1" ht="20.25" customHeight="1" x14ac:dyDescent="0.25">
      <c r="A51" s="25">
        <v>10</v>
      </c>
      <c r="B51" s="30" t="s">
        <v>91</v>
      </c>
      <c r="C51" s="75" t="s">
        <v>80</v>
      </c>
      <c r="D51" s="70">
        <f>D11*1.2</f>
        <v>1930.104</v>
      </c>
      <c r="F51" s="11"/>
    </row>
    <row r="52" spans="1:6" s="12" customFormat="1" ht="26.25" customHeight="1" x14ac:dyDescent="0.25">
      <c r="A52" s="139" t="s">
        <v>96</v>
      </c>
      <c r="B52" s="139"/>
      <c r="C52" s="139"/>
      <c r="D52" s="139"/>
    </row>
    <row r="53" spans="1:6" s="12" customFormat="1" ht="25.5" customHeight="1" x14ac:dyDescent="0.3">
      <c r="A53" s="41"/>
      <c r="B53" s="42"/>
      <c r="C53" s="43"/>
      <c r="D53" s="22"/>
    </row>
    <row r="54" spans="1:6" s="12" customFormat="1" ht="18.75" customHeight="1" x14ac:dyDescent="0.3">
      <c r="A54" s="131" t="s">
        <v>57</v>
      </c>
      <c r="B54" s="131"/>
      <c r="C54" s="43"/>
      <c r="D54" s="22"/>
    </row>
    <row r="55" spans="1:6" ht="20.25" x14ac:dyDescent="0.3">
      <c r="A55" s="131" t="s">
        <v>58</v>
      </c>
      <c r="B55" s="131"/>
      <c r="C55" s="48"/>
      <c r="D55" s="46"/>
    </row>
    <row r="56" spans="1:6" ht="20.25" x14ac:dyDescent="0.3">
      <c r="A56" s="131" t="s">
        <v>73</v>
      </c>
      <c r="B56" s="131"/>
      <c r="C56" s="134" t="s">
        <v>59</v>
      </c>
      <c r="D56" s="134"/>
    </row>
    <row r="57" spans="1:6" s="2" customFormat="1" x14ac:dyDescent="0.25">
      <c r="A57" s="8"/>
      <c r="B57" s="8"/>
      <c r="D57"/>
    </row>
    <row r="58" spans="1:6" s="2" customFormat="1" x14ac:dyDescent="0.25">
      <c r="A58" s="8"/>
      <c r="B58" s="8"/>
      <c r="D58"/>
    </row>
    <row r="59" spans="1:6" s="2" customFormat="1" x14ac:dyDescent="0.25">
      <c r="A59" s="8"/>
      <c r="B59" s="8"/>
      <c r="D59"/>
    </row>
    <row r="60" spans="1:6" s="2" customFormat="1" x14ac:dyDescent="0.25">
      <c r="A60" s="8"/>
      <c r="B60" s="8"/>
      <c r="D60"/>
    </row>
    <row r="61" spans="1:6" s="2" customFormat="1" x14ac:dyDescent="0.25">
      <c r="A61" s="8"/>
      <c r="B61" s="8"/>
      <c r="D61"/>
    </row>
    <row r="62" spans="1:6" s="2" customFormat="1" x14ac:dyDescent="0.25">
      <c r="A62" s="8"/>
      <c r="B62" s="8"/>
      <c r="D62"/>
    </row>
    <row r="63" spans="1:6" s="2" customFormat="1" x14ac:dyDescent="0.25">
      <c r="A63" s="8"/>
      <c r="B63" s="8"/>
      <c r="D63"/>
    </row>
    <row r="64" spans="1:6" s="2" customFormat="1" x14ac:dyDescent="0.25">
      <c r="A64" s="8"/>
      <c r="B64" s="8"/>
      <c r="D64"/>
    </row>
    <row r="65" spans="1:4" s="2" customFormat="1" x14ac:dyDescent="0.25">
      <c r="A65" s="8"/>
      <c r="B65" s="8"/>
      <c r="D65"/>
    </row>
    <row r="66" spans="1:4" s="2" customFormat="1" x14ac:dyDescent="0.25">
      <c r="A66" s="8"/>
      <c r="B66" s="8"/>
      <c r="D66"/>
    </row>
    <row r="67" spans="1:4" s="2" customFormat="1" x14ac:dyDescent="0.25">
      <c r="A67" s="8"/>
      <c r="B67" s="8"/>
      <c r="D67"/>
    </row>
    <row r="68" spans="1:4" s="2" customFormat="1" x14ac:dyDescent="0.25">
      <c r="A68" s="8"/>
      <c r="B68" s="8"/>
      <c r="D68"/>
    </row>
    <row r="69" spans="1:4" s="2" customFormat="1" x14ac:dyDescent="0.25">
      <c r="A69" s="8"/>
      <c r="B69" s="8"/>
      <c r="D69"/>
    </row>
    <row r="70" spans="1:4" s="2" customFormat="1" x14ac:dyDescent="0.25">
      <c r="A70" s="8"/>
      <c r="B70" s="8"/>
      <c r="D70"/>
    </row>
    <row r="71" spans="1:4" s="2" customFormat="1" x14ac:dyDescent="0.25">
      <c r="A71" s="8"/>
      <c r="B71" s="8"/>
      <c r="D71"/>
    </row>
    <row r="72" spans="1:4" s="2" customFormat="1" x14ac:dyDescent="0.25">
      <c r="A72" s="8"/>
      <c r="B72" s="8"/>
      <c r="D72"/>
    </row>
    <row r="73" spans="1:4" s="2" customFormat="1" x14ac:dyDescent="0.25">
      <c r="A73" s="8"/>
      <c r="B73" s="8"/>
      <c r="D73"/>
    </row>
    <row r="74" spans="1:4" s="2" customFormat="1" x14ac:dyDescent="0.25">
      <c r="A74" s="8"/>
      <c r="B74" s="8"/>
      <c r="D74"/>
    </row>
    <row r="75" spans="1:4" s="2" customFormat="1" x14ac:dyDescent="0.25">
      <c r="A75" s="8"/>
      <c r="B75" s="8"/>
      <c r="D75"/>
    </row>
    <row r="76" spans="1:4" s="2" customFormat="1" x14ac:dyDescent="0.25">
      <c r="A76" s="8"/>
      <c r="B76" s="8"/>
      <c r="D76"/>
    </row>
    <row r="77" spans="1:4" s="2" customFormat="1" x14ac:dyDescent="0.25">
      <c r="A77" s="8"/>
      <c r="B77" s="8"/>
      <c r="D77"/>
    </row>
    <row r="78" spans="1:4" s="2" customFormat="1" x14ac:dyDescent="0.25">
      <c r="A78" s="8"/>
      <c r="B78" s="8"/>
      <c r="D78"/>
    </row>
    <row r="79" spans="1:4" s="2" customFormat="1" x14ac:dyDescent="0.25">
      <c r="A79" s="8"/>
      <c r="B79" s="8"/>
      <c r="D79"/>
    </row>
    <row r="80" spans="1:4" s="2" customFormat="1" x14ac:dyDescent="0.25">
      <c r="A80" s="8"/>
      <c r="B80" s="8"/>
      <c r="D80"/>
    </row>
    <row r="81" spans="1:4" s="2" customFormat="1" x14ac:dyDescent="0.25">
      <c r="A81" s="8"/>
      <c r="B81" s="8"/>
      <c r="D81"/>
    </row>
    <row r="82" spans="1:4" s="2" customFormat="1" x14ac:dyDescent="0.25">
      <c r="A82" s="8"/>
      <c r="B82" s="8"/>
      <c r="D82"/>
    </row>
    <row r="83" spans="1:4" s="2" customFormat="1" x14ac:dyDescent="0.25">
      <c r="A83" s="8"/>
      <c r="B83" s="8"/>
      <c r="D83"/>
    </row>
    <row r="84" spans="1:4" s="2" customFormat="1" x14ac:dyDescent="0.25">
      <c r="A84" s="8"/>
      <c r="B84" s="8"/>
      <c r="D84"/>
    </row>
    <row r="85" spans="1:4" s="2" customFormat="1" x14ac:dyDescent="0.25">
      <c r="A85" s="8"/>
      <c r="B85" s="8"/>
      <c r="D85"/>
    </row>
    <row r="86" spans="1:4" s="2" customFormat="1" x14ac:dyDescent="0.25">
      <c r="A86" s="8"/>
      <c r="B86" s="8"/>
      <c r="D86"/>
    </row>
    <row r="87" spans="1:4" s="2" customFormat="1" x14ac:dyDescent="0.25">
      <c r="A87" s="8"/>
      <c r="B87" s="8"/>
      <c r="D87"/>
    </row>
    <row r="88" spans="1:4" s="2" customFormat="1" x14ac:dyDescent="0.25">
      <c r="A88" s="8"/>
      <c r="B88" s="8"/>
      <c r="D88"/>
    </row>
    <row r="89" spans="1:4" s="2" customFormat="1" x14ac:dyDescent="0.25">
      <c r="A89" s="8"/>
      <c r="B89" s="8"/>
      <c r="D89"/>
    </row>
    <row r="90" spans="1:4" s="2" customFormat="1" x14ac:dyDescent="0.25">
      <c r="A90" s="8"/>
      <c r="B90" s="8"/>
      <c r="D90"/>
    </row>
    <row r="91" spans="1:4" s="2" customFormat="1" x14ac:dyDescent="0.25">
      <c r="A91" s="8"/>
      <c r="B91" s="8"/>
      <c r="D91"/>
    </row>
    <row r="92" spans="1:4" s="2" customFormat="1" x14ac:dyDescent="0.25">
      <c r="A92" s="8"/>
      <c r="B92" s="8"/>
      <c r="D92"/>
    </row>
    <row r="93" spans="1:4" s="2" customFormat="1" x14ac:dyDescent="0.25">
      <c r="A93" s="8"/>
      <c r="B93" s="8"/>
      <c r="D93"/>
    </row>
    <row r="94" spans="1:4" s="2" customFormat="1" x14ac:dyDescent="0.25">
      <c r="A94" s="8"/>
      <c r="B94" s="8"/>
      <c r="D94"/>
    </row>
    <row r="95" spans="1:4" s="2" customFormat="1" x14ac:dyDescent="0.25">
      <c r="A95" s="8"/>
      <c r="B95" s="8"/>
      <c r="D95"/>
    </row>
    <row r="96" spans="1:4" s="2" customFormat="1" x14ac:dyDescent="0.25">
      <c r="A96" s="8"/>
      <c r="B96" s="8"/>
      <c r="D96"/>
    </row>
    <row r="97" spans="1:4" s="2" customFormat="1" x14ac:dyDescent="0.25">
      <c r="A97" s="8"/>
      <c r="B97" s="8"/>
      <c r="D97"/>
    </row>
    <row r="98" spans="1:4" s="2" customFormat="1" x14ac:dyDescent="0.25">
      <c r="A98" s="8"/>
      <c r="B98" s="8"/>
      <c r="D98"/>
    </row>
    <row r="99" spans="1:4" s="2" customFormat="1" x14ac:dyDescent="0.25">
      <c r="A99" s="8"/>
      <c r="B99" s="8"/>
      <c r="D99"/>
    </row>
    <row r="100" spans="1:4" s="2" customFormat="1" x14ac:dyDescent="0.25">
      <c r="A100" s="8"/>
      <c r="B100" s="8"/>
      <c r="D100"/>
    </row>
    <row r="101" spans="1:4" s="2" customFormat="1" x14ac:dyDescent="0.25">
      <c r="A101" s="8"/>
      <c r="B101" s="8"/>
      <c r="D101"/>
    </row>
    <row r="102" spans="1:4" s="2" customFormat="1" x14ac:dyDescent="0.25">
      <c r="A102" s="8"/>
      <c r="B102" s="8"/>
      <c r="D102"/>
    </row>
    <row r="103" spans="1:4" s="2" customFormat="1" x14ac:dyDescent="0.25">
      <c r="A103" s="8"/>
      <c r="B103" s="8"/>
      <c r="D103"/>
    </row>
    <row r="104" spans="1:4" s="2" customFormat="1" x14ac:dyDescent="0.25">
      <c r="A104" s="8"/>
      <c r="B104" s="8"/>
      <c r="D104"/>
    </row>
    <row r="105" spans="1:4" s="2" customFormat="1" x14ac:dyDescent="0.25">
      <c r="A105" s="8"/>
      <c r="B105" s="8"/>
      <c r="D105"/>
    </row>
    <row r="106" spans="1:4" s="2" customFormat="1" x14ac:dyDescent="0.25">
      <c r="A106" s="8"/>
      <c r="B106" s="8"/>
      <c r="D106"/>
    </row>
    <row r="107" spans="1:4" s="2" customFormat="1" x14ac:dyDescent="0.25">
      <c r="A107" s="8"/>
      <c r="B107" s="8"/>
      <c r="D107"/>
    </row>
    <row r="108" spans="1:4" s="2" customFormat="1" x14ac:dyDescent="0.25">
      <c r="A108" s="8"/>
      <c r="B108" s="8"/>
      <c r="D108"/>
    </row>
    <row r="109" spans="1:4" s="2" customFormat="1" x14ac:dyDescent="0.25">
      <c r="A109" s="8"/>
      <c r="B109" s="8"/>
      <c r="D109"/>
    </row>
    <row r="110" spans="1:4" s="2" customFormat="1" x14ac:dyDescent="0.25">
      <c r="A110" s="8"/>
      <c r="B110" s="8"/>
      <c r="D110"/>
    </row>
    <row r="111" spans="1:4" s="2" customFormat="1" x14ac:dyDescent="0.25">
      <c r="A111" s="8"/>
      <c r="B111" s="8"/>
      <c r="D111"/>
    </row>
    <row r="112" spans="1:4" s="2" customFormat="1" x14ac:dyDescent="0.25">
      <c r="A112" s="8"/>
      <c r="B112" s="8"/>
      <c r="D112"/>
    </row>
    <row r="113" spans="1:4" s="2" customFormat="1" x14ac:dyDescent="0.25">
      <c r="A113" s="8"/>
      <c r="B113" s="8"/>
      <c r="D113"/>
    </row>
    <row r="114" spans="1:4" s="2" customFormat="1" x14ac:dyDescent="0.25">
      <c r="A114" s="8"/>
      <c r="B114" s="8"/>
      <c r="D114"/>
    </row>
    <row r="115" spans="1:4" s="2" customFormat="1" x14ac:dyDescent="0.25">
      <c r="A115" s="8"/>
      <c r="B115" s="8"/>
      <c r="D115"/>
    </row>
    <row r="116" spans="1:4" s="2" customFormat="1" x14ac:dyDescent="0.25">
      <c r="A116" s="8"/>
      <c r="B116" s="8"/>
      <c r="D116"/>
    </row>
    <row r="117" spans="1:4" s="2" customFormat="1" x14ac:dyDescent="0.25">
      <c r="A117" s="8"/>
      <c r="B117" s="8"/>
      <c r="D117"/>
    </row>
    <row r="118" spans="1:4" s="2" customFormat="1" x14ac:dyDescent="0.25">
      <c r="A118" s="8"/>
      <c r="B118" s="8"/>
      <c r="D118"/>
    </row>
    <row r="119" spans="1:4" s="2" customFormat="1" x14ac:dyDescent="0.25">
      <c r="A119" s="8"/>
      <c r="B119" s="8"/>
      <c r="D119"/>
    </row>
    <row r="120" spans="1:4" s="2" customFormat="1" x14ac:dyDescent="0.25">
      <c r="A120" s="8"/>
      <c r="B120" s="8"/>
      <c r="D120"/>
    </row>
    <row r="121" spans="1:4" s="2" customFormat="1" x14ac:dyDescent="0.25">
      <c r="A121" s="8"/>
      <c r="B121" s="8"/>
      <c r="D121"/>
    </row>
    <row r="122" spans="1:4" s="2" customFormat="1" x14ac:dyDescent="0.25">
      <c r="A122" s="8"/>
      <c r="B122" s="8"/>
      <c r="D122"/>
    </row>
    <row r="123" spans="1:4" s="2" customFormat="1" x14ac:dyDescent="0.25">
      <c r="A123" s="8"/>
      <c r="B123" s="8"/>
      <c r="D123"/>
    </row>
    <row r="124" spans="1:4" s="2" customFormat="1" x14ac:dyDescent="0.25">
      <c r="A124" s="8"/>
      <c r="B124" s="8"/>
      <c r="D124"/>
    </row>
    <row r="125" spans="1:4" s="2" customFormat="1" x14ac:dyDescent="0.25">
      <c r="A125" s="8"/>
      <c r="B125" s="8"/>
      <c r="D125"/>
    </row>
    <row r="126" spans="1:4" s="2" customFormat="1" x14ac:dyDescent="0.25">
      <c r="A126" s="8"/>
      <c r="B126" s="8"/>
      <c r="D126"/>
    </row>
    <row r="127" spans="1:4" s="2" customFormat="1" x14ac:dyDescent="0.25">
      <c r="A127" s="8"/>
      <c r="B127" s="8"/>
      <c r="D127"/>
    </row>
    <row r="128" spans="1:4" s="2" customFormat="1" x14ac:dyDescent="0.25">
      <c r="A128" s="8"/>
      <c r="B128" s="8"/>
      <c r="D128"/>
    </row>
    <row r="129" spans="1:4" s="2" customFormat="1" x14ac:dyDescent="0.25">
      <c r="A129" s="8"/>
      <c r="B129" s="8"/>
      <c r="D129"/>
    </row>
    <row r="130" spans="1:4" s="2" customFormat="1" x14ac:dyDescent="0.25">
      <c r="A130" s="8"/>
      <c r="B130" s="8"/>
      <c r="D130"/>
    </row>
    <row r="131" spans="1:4" s="2" customFormat="1" x14ac:dyDescent="0.25">
      <c r="A131" s="8"/>
      <c r="B131" s="8"/>
      <c r="D131"/>
    </row>
    <row r="132" spans="1:4" s="2" customFormat="1" x14ac:dyDescent="0.25">
      <c r="A132" s="8"/>
      <c r="B132" s="8"/>
      <c r="D132"/>
    </row>
    <row r="133" spans="1:4" s="2" customFormat="1" x14ac:dyDescent="0.25">
      <c r="A133" s="8"/>
      <c r="B133" s="8"/>
      <c r="D133"/>
    </row>
    <row r="134" spans="1:4" s="2" customFormat="1" x14ac:dyDescent="0.25">
      <c r="A134" s="8"/>
      <c r="B134" s="8"/>
      <c r="D134"/>
    </row>
    <row r="135" spans="1:4" s="2" customFormat="1" x14ac:dyDescent="0.25">
      <c r="A135" s="8"/>
      <c r="B135" s="8"/>
      <c r="D135"/>
    </row>
    <row r="136" spans="1:4" s="2" customFormat="1" x14ac:dyDescent="0.25">
      <c r="A136" s="8"/>
      <c r="B136" s="8"/>
      <c r="D136"/>
    </row>
    <row r="137" spans="1:4" s="2" customFormat="1" x14ac:dyDescent="0.25">
      <c r="A137" s="8"/>
      <c r="B137" s="8"/>
      <c r="D137"/>
    </row>
    <row r="138" spans="1:4" s="2" customFormat="1" x14ac:dyDescent="0.25">
      <c r="A138" s="8"/>
      <c r="B138" s="8"/>
      <c r="D138"/>
    </row>
    <row r="139" spans="1:4" s="2" customFormat="1" x14ac:dyDescent="0.25">
      <c r="A139" s="8"/>
      <c r="B139" s="8"/>
      <c r="D139"/>
    </row>
    <row r="140" spans="1:4" s="2" customFormat="1" x14ac:dyDescent="0.25">
      <c r="A140" s="8"/>
      <c r="B140" s="8"/>
      <c r="D140"/>
    </row>
    <row r="141" spans="1:4" s="2" customFormat="1" x14ac:dyDescent="0.25">
      <c r="A141" s="8"/>
      <c r="B141" s="8"/>
      <c r="D141"/>
    </row>
    <row r="142" spans="1:4" s="2" customFormat="1" x14ac:dyDescent="0.25">
      <c r="A142" s="8"/>
      <c r="B142" s="8"/>
      <c r="D142"/>
    </row>
    <row r="143" spans="1:4" s="2" customFormat="1" x14ac:dyDescent="0.25">
      <c r="A143" s="8"/>
      <c r="B143" s="8"/>
      <c r="D143"/>
    </row>
    <row r="144" spans="1:4" s="2" customFormat="1" x14ac:dyDescent="0.25">
      <c r="A144" s="8"/>
      <c r="B144" s="8"/>
      <c r="D144"/>
    </row>
    <row r="145" spans="1:4" s="2" customFormat="1" x14ac:dyDescent="0.25">
      <c r="A145" s="8"/>
      <c r="B145" s="8"/>
      <c r="D145"/>
    </row>
    <row r="146" spans="1:4" s="2" customFormat="1" x14ac:dyDescent="0.25">
      <c r="A146" s="8"/>
      <c r="B146" s="8"/>
      <c r="D146"/>
    </row>
    <row r="147" spans="1:4" s="2" customFormat="1" x14ac:dyDescent="0.25">
      <c r="A147" s="8"/>
      <c r="B147" s="8"/>
      <c r="D147"/>
    </row>
    <row r="148" spans="1:4" s="2" customFormat="1" x14ac:dyDescent="0.25">
      <c r="A148" s="8"/>
      <c r="B148" s="8"/>
      <c r="D148"/>
    </row>
    <row r="149" spans="1:4" s="2" customFormat="1" x14ac:dyDescent="0.25">
      <c r="A149" s="8"/>
      <c r="B149" s="8"/>
      <c r="D149"/>
    </row>
    <row r="150" spans="1:4" s="2" customFormat="1" x14ac:dyDescent="0.25">
      <c r="A150" s="8"/>
      <c r="B150" s="8"/>
      <c r="D150"/>
    </row>
    <row r="151" spans="1:4" s="2" customFormat="1" x14ac:dyDescent="0.25">
      <c r="A151" s="8"/>
      <c r="B151" s="8"/>
      <c r="D151"/>
    </row>
    <row r="152" spans="1:4" s="2" customFormat="1" x14ac:dyDescent="0.25">
      <c r="A152" s="8"/>
      <c r="B152" s="8"/>
      <c r="D152"/>
    </row>
    <row r="153" spans="1:4" s="2" customFormat="1" x14ac:dyDescent="0.25">
      <c r="A153" s="8"/>
      <c r="B153" s="8"/>
      <c r="D153"/>
    </row>
    <row r="154" spans="1:4" s="2" customFormat="1" x14ac:dyDescent="0.25">
      <c r="A154" s="8"/>
      <c r="B154" s="8"/>
      <c r="D154"/>
    </row>
    <row r="155" spans="1:4" s="2" customFormat="1" x14ac:dyDescent="0.25">
      <c r="A155" s="8"/>
      <c r="B155" s="8"/>
      <c r="D155"/>
    </row>
    <row r="156" spans="1:4" s="2" customFormat="1" x14ac:dyDescent="0.25">
      <c r="A156" s="8"/>
      <c r="B156" s="8"/>
      <c r="D156"/>
    </row>
    <row r="157" spans="1:4" s="2" customFormat="1" x14ac:dyDescent="0.25">
      <c r="A157" s="8"/>
      <c r="B157" s="8"/>
      <c r="D157"/>
    </row>
    <row r="158" spans="1:4" s="2" customFormat="1" x14ac:dyDescent="0.25">
      <c r="A158" s="8"/>
      <c r="B158" s="8"/>
      <c r="D158"/>
    </row>
    <row r="159" spans="1:4" s="2" customFormat="1" x14ac:dyDescent="0.25">
      <c r="A159" s="8"/>
      <c r="B159" s="8"/>
      <c r="D159"/>
    </row>
    <row r="160" spans="1:4" s="2" customFormat="1" x14ac:dyDescent="0.25">
      <c r="A160" s="8"/>
      <c r="B160" s="8"/>
      <c r="D160"/>
    </row>
    <row r="161" spans="1:4" s="2" customFormat="1" x14ac:dyDescent="0.25">
      <c r="A161" s="8"/>
      <c r="B161" s="8"/>
      <c r="D161"/>
    </row>
    <row r="162" spans="1:4" s="2" customFormat="1" x14ac:dyDescent="0.25">
      <c r="A162" s="8"/>
      <c r="B162" s="8"/>
      <c r="D162"/>
    </row>
    <row r="163" spans="1:4" s="2" customFormat="1" x14ac:dyDescent="0.25">
      <c r="A163" s="8"/>
      <c r="B163" s="8"/>
      <c r="D163"/>
    </row>
    <row r="164" spans="1:4" s="2" customFormat="1" x14ac:dyDescent="0.25">
      <c r="A164" s="8"/>
      <c r="B164" s="8"/>
      <c r="D164"/>
    </row>
    <row r="165" spans="1:4" s="2" customFormat="1" x14ac:dyDescent="0.25">
      <c r="A165" s="8"/>
      <c r="B165" s="8"/>
      <c r="D165"/>
    </row>
    <row r="166" spans="1:4" s="2" customFormat="1" x14ac:dyDescent="0.25">
      <c r="A166" s="8"/>
      <c r="B166" s="8"/>
      <c r="D166"/>
    </row>
    <row r="167" spans="1:4" s="2" customFormat="1" x14ac:dyDescent="0.25">
      <c r="A167" s="8"/>
      <c r="B167" s="8"/>
      <c r="D167"/>
    </row>
    <row r="168" spans="1:4" s="2" customFormat="1" x14ac:dyDescent="0.25">
      <c r="A168" s="8"/>
      <c r="B168" s="8"/>
      <c r="D168"/>
    </row>
    <row r="169" spans="1:4" s="2" customFormat="1" x14ac:dyDescent="0.25">
      <c r="A169" s="8"/>
      <c r="B169" s="8"/>
      <c r="D169"/>
    </row>
    <row r="170" spans="1:4" s="2" customFormat="1" x14ac:dyDescent="0.25">
      <c r="A170" s="8"/>
      <c r="B170" s="8"/>
      <c r="D170"/>
    </row>
    <row r="171" spans="1:4" s="2" customFormat="1" x14ac:dyDescent="0.25">
      <c r="A171" s="8"/>
      <c r="B171" s="8"/>
      <c r="D171"/>
    </row>
    <row r="172" spans="1:4" s="2" customFormat="1" x14ac:dyDescent="0.25">
      <c r="A172" s="8"/>
      <c r="B172" s="8"/>
      <c r="D172"/>
    </row>
    <row r="173" spans="1:4" s="2" customFormat="1" x14ac:dyDescent="0.25">
      <c r="A173" s="8"/>
      <c r="B173" s="8"/>
      <c r="D173"/>
    </row>
    <row r="174" spans="1:4" s="2" customFormat="1" x14ac:dyDescent="0.25">
      <c r="A174" s="8"/>
      <c r="B174" s="8"/>
      <c r="D174"/>
    </row>
    <row r="175" spans="1:4" s="2" customFormat="1" x14ac:dyDescent="0.25">
      <c r="A175" s="8"/>
      <c r="B175" s="8"/>
      <c r="D175"/>
    </row>
    <row r="176" spans="1:4" s="2" customFormat="1" x14ac:dyDescent="0.25">
      <c r="A176" s="8"/>
      <c r="B176" s="8"/>
      <c r="D176"/>
    </row>
    <row r="177" spans="1:4" s="2" customFormat="1" x14ac:dyDescent="0.25">
      <c r="A177" s="8"/>
      <c r="B177" s="8"/>
      <c r="D177"/>
    </row>
    <row r="178" spans="1:4" s="2" customFormat="1" x14ac:dyDescent="0.25">
      <c r="A178" s="8"/>
      <c r="B178" s="8"/>
      <c r="D178"/>
    </row>
    <row r="179" spans="1:4" s="2" customFormat="1" x14ac:dyDescent="0.25">
      <c r="A179" s="8"/>
      <c r="B179" s="8"/>
      <c r="D179"/>
    </row>
    <row r="180" spans="1:4" s="2" customFormat="1" x14ac:dyDescent="0.25">
      <c r="A180" s="8"/>
      <c r="B180" s="8"/>
      <c r="D180"/>
    </row>
    <row r="181" spans="1:4" s="2" customFormat="1" x14ac:dyDescent="0.25">
      <c r="A181" s="8"/>
      <c r="B181" s="8"/>
      <c r="D181"/>
    </row>
    <row r="182" spans="1:4" s="2" customFormat="1" x14ac:dyDescent="0.25">
      <c r="A182" s="8"/>
      <c r="B182" s="8"/>
      <c r="D182"/>
    </row>
    <row r="183" spans="1:4" s="2" customFormat="1" x14ac:dyDescent="0.25">
      <c r="A183" s="8"/>
      <c r="B183" s="8"/>
      <c r="D183"/>
    </row>
    <row r="184" spans="1:4" s="2" customFormat="1" x14ac:dyDescent="0.25">
      <c r="A184" s="8"/>
      <c r="B184" s="8"/>
      <c r="D184"/>
    </row>
    <row r="185" spans="1:4" s="2" customFormat="1" x14ac:dyDescent="0.25">
      <c r="A185" s="8"/>
      <c r="B185" s="8"/>
      <c r="D185"/>
    </row>
    <row r="186" spans="1:4" s="2" customFormat="1" x14ac:dyDescent="0.25">
      <c r="A186" s="8"/>
      <c r="B186" s="8"/>
      <c r="D186"/>
    </row>
    <row r="187" spans="1:4" s="2" customFormat="1" x14ac:dyDescent="0.25">
      <c r="A187" s="8"/>
      <c r="B187" s="8"/>
      <c r="D187"/>
    </row>
  </sheetData>
  <mergeCells count="13">
    <mergeCell ref="A55:B55"/>
    <mergeCell ref="A56:B56"/>
    <mergeCell ref="C56:D56"/>
    <mergeCell ref="B10:D10"/>
    <mergeCell ref="A15:D15"/>
    <mergeCell ref="A52:D52"/>
    <mergeCell ref="C1:D1"/>
    <mergeCell ref="C2:D2"/>
    <mergeCell ref="C3:D3"/>
    <mergeCell ref="A5:D5"/>
    <mergeCell ref="A54:B54"/>
    <mergeCell ref="A7:A8"/>
    <mergeCell ref="B7:B8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6"/>
  <sheetViews>
    <sheetView view="pageBreakPreview" topLeftCell="A52" zoomScale="110" zoomScaleNormal="110" zoomScaleSheetLayoutView="110" workbookViewId="0">
      <selection activeCell="D7" sqref="D7"/>
    </sheetView>
  </sheetViews>
  <sheetFormatPr defaultRowHeight="15" x14ac:dyDescent="0.25"/>
  <cols>
    <col min="1" max="1" width="9" customWidth="1"/>
    <col min="2" max="2" width="79" customWidth="1"/>
    <col min="3" max="3" width="32" style="2" customWidth="1"/>
    <col min="4" max="4" width="29.42578125" customWidth="1"/>
  </cols>
  <sheetData>
    <row r="1" spans="1:4" ht="20.25" x14ac:dyDescent="0.3">
      <c r="A1" s="18"/>
      <c r="B1" s="18"/>
      <c r="C1" s="142" t="s">
        <v>86</v>
      </c>
      <c r="D1" s="142"/>
    </row>
    <row r="2" spans="1:4" ht="64.5" customHeight="1" x14ac:dyDescent="0.3">
      <c r="A2" s="18"/>
      <c r="B2" s="18"/>
      <c r="C2" s="128" t="s">
        <v>94</v>
      </c>
      <c r="D2" s="128"/>
    </row>
    <row r="3" spans="1:4" ht="21.75" customHeight="1" x14ac:dyDescent="0.3">
      <c r="A3" s="18"/>
      <c r="B3" s="18"/>
      <c r="C3" s="141" t="s">
        <v>95</v>
      </c>
      <c r="D3" s="141"/>
    </row>
    <row r="4" spans="1:4" ht="22.5" customHeight="1" x14ac:dyDescent="0.3">
      <c r="A4" s="18"/>
      <c r="B4" s="18"/>
      <c r="C4" s="76"/>
      <c r="D4" s="76"/>
    </row>
    <row r="5" spans="1:4" ht="80.25" customHeight="1" x14ac:dyDescent="0.25">
      <c r="A5" s="129" t="s">
        <v>103</v>
      </c>
      <c r="B5" s="129"/>
      <c r="C5" s="129"/>
      <c r="D5" s="129"/>
    </row>
    <row r="6" spans="1:4" s="12" customFormat="1" ht="22.5" customHeight="1" x14ac:dyDescent="0.25">
      <c r="A6" s="132" t="s">
        <v>1</v>
      </c>
      <c r="B6" s="132" t="s">
        <v>2</v>
      </c>
      <c r="C6" s="26" t="s">
        <v>145</v>
      </c>
      <c r="D6" s="27" t="s">
        <v>147</v>
      </c>
    </row>
    <row r="7" spans="1:4" s="12" customFormat="1" ht="34.5" customHeight="1" x14ac:dyDescent="0.25">
      <c r="A7" s="133"/>
      <c r="B7" s="133"/>
      <c r="C7" s="127" t="s">
        <v>152</v>
      </c>
      <c r="D7" s="29" t="s">
        <v>150</v>
      </c>
    </row>
    <row r="8" spans="1:4" s="4" customFormat="1" ht="19.5" x14ac:dyDescent="0.3">
      <c r="A8" s="25">
        <v>1</v>
      </c>
      <c r="B8" s="25">
        <v>2</v>
      </c>
      <c r="C8" s="27">
        <v>3</v>
      </c>
      <c r="D8" s="53">
        <v>4</v>
      </c>
    </row>
    <row r="9" spans="1:4" ht="19.5" customHeight="1" x14ac:dyDescent="0.25">
      <c r="A9" s="28"/>
      <c r="B9" s="135" t="s">
        <v>151</v>
      </c>
      <c r="C9" s="136"/>
      <c r="D9" s="137"/>
    </row>
    <row r="10" spans="1:4" ht="19.5" x14ac:dyDescent="0.25">
      <c r="A10" s="25" t="s">
        <v>92</v>
      </c>
      <c r="B10" s="30" t="s">
        <v>79</v>
      </c>
      <c r="C10" s="29" t="s">
        <v>80</v>
      </c>
      <c r="D10" s="79">
        <f>SUM(D11:D13)</f>
        <v>1681.6399999999999</v>
      </c>
    </row>
    <row r="11" spans="1:4" s="9" customFormat="1" ht="19.5" x14ac:dyDescent="0.25">
      <c r="A11" s="35" t="s">
        <v>5</v>
      </c>
      <c r="B11" s="50" t="s">
        <v>3</v>
      </c>
      <c r="C11" s="29" t="s">
        <v>80</v>
      </c>
      <c r="D11" s="83">
        <f>'[1]Додаток 1'!D15</f>
        <v>1183.31</v>
      </c>
    </row>
    <row r="12" spans="1:4" s="9" customFormat="1" ht="19.5" x14ac:dyDescent="0.25">
      <c r="A12" s="35" t="s">
        <v>17</v>
      </c>
      <c r="B12" s="50" t="s">
        <v>61</v>
      </c>
      <c r="C12" s="29" t="s">
        <v>80</v>
      </c>
      <c r="D12" s="54">
        <f>'[1]Додаток 2'!D16</f>
        <v>399.2</v>
      </c>
    </row>
    <row r="13" spans="1:4" s="9" customFormat="1" ht="19.5" x14ac:dyDescent="0.25">
      <c r="A13" s="35" t="s">
        <v>19</v>
      </c>
      <c r="B13" s="50" t="s">
        <v>71</v>
      </c>
      <c r="C13" s="29" t="s">
        <v>80</v>
      </c>
      <c r="D13" s="83">
        <f>'[1]Додаток 4 (по ІТП)'!D16</f>
        <v>99.13</v>
      </c>
    </row>
    <row r="14" spans="1:4" ht="22.5" customHeight="1" x14ac:dyDescent="0.25">
      <c r="A14" s="135" t="s">
        <v>153</v>
      </c>
      <c r="B14" s="136"/>
      <c r="C14" s="136"/>
      <c r="D14" s="137"/>
    </row>
    <row r="15" spans="1:4" s="4" customFormat="1" ht="19.5" x14ac:dyDescent="0.25">
      <c r="A15" s="25">
        <v>1</v>
      </c>
      <c r="B15" s="32" t="s">
        <v>4</v>
      </c>
      <c r="C15" s="33">
        <f>C16+C22+C23+C27</f>
        <v>1401122.9139999999</v>
      </c>
      <c r="D15" s="33">
        <f>D16+D22+D23+D27</f>
        <v>1537.2</v>
      </c>
    </row>
    <row r="16" spans="1:4" s="4" customFormat="1" ht="19.5" x14ac:dyDescent="0.25">
      <c r="A16" s="34" t="s">
        <v>5</v>
      </c>
      <c r="B16" s="32" t="s">
        <v>6</v>
      </c>
      <c r="C16" s="33">
        <f>SUM(C17:C21)</f>
        <v>962395.33799999999</v>
      </c>
      <c r="D16" s="33">
        <f>SUM(D17:D21)</f>
        <v>1021.46</v>
      </c>
    </row>
    <row r="17" spans="1:4" ht="19.5" x14ac:dyDescent="0.25">
      <c r="A17" s="35" t="s">
        <v>7</v>
      </c>
      <c r="B17" s="36" t="s">
        <v>8</v>
      </c>
      <c r="C17" s="69">
        <f>'[1]Додаток 1'!C19</f>
        <v>682488.348</v>
      </c>
      <c r="D17" s="69">
        <f>'[1]Додаток 1'!D19</f>
        <v>691.61</v>
      </c>
    </row>
    <row r="18" spans="1:4" ht="19.5" x14ac:dyDescent="0.25">
      <c r="A18" s="35" t="s">
        <v>9</v>
      </c>
      <c r="B18" s="36" t="s">
        <v>10</v>
      </c>
      <c r="C18" s="69">
        <f>'[1]Додаток 1'!C20+'[1]Додаток 2'!C20+'[1]Додаток 4 (по ІТП)'!C19</f>
        <v>95261.494000000006</v>
      </c>
      <c r="D18" s="69">
        <f>'[1]Додаток 1'!D20+'[1]Додаток 2'!D20+'[1]Додаток 4 (по ІТП)'!D19</f>
        <v>120.71</v>
      </c>
    </row>
    <row r="19" spans="1:4" ht="19.5" x14ac:dyDescent="0.25">
      <c r="A19" s="35" t="s">
        <v>11</v>
      </c>
      <c r="B19" s="36" t="s">
        <v>12</v>
      </c>
      <c r="C19" s="69">
        <v>0</v>
      </c>
      <c r="D19" s="71">
        <v>0</v>
      </c>
    </row>
    <row r="20" spans="1:4" ht="19.5" x14ac:dyDescent="0.25">
      <c r="A20" s="35" t="s">
        <v>13</v>
      </c>
      <c r="B20" s="36" t="s">
        <v>14</v>
      </c>
      <c r="C20" s="69">
        <f>'[1]Додаток 1'!C22+'[1]Додаток 2'!C22</f>
        <v>10423.91</v>
      </c>
      <c r="D20" s="69">
        <f>'[1]Додаток 1'!D22+'[1]Додаток 2'!D22</f>
        <v>11.14</v>
      </c>
    </row>
    <row r="21" spans="1:4" ht="19.5" x14ac:dyDescent="0.25">
      <c r="A21" s="35" t="s">
        <v>15</v>
      </c>
      <c r="B21" s="36" t="s">
        <v>16</v>
      </c>
      <c r="C21" s="69">
        <f>'[1]Додаток 1'!C23+'[1]Додаток 2'!C23</f>
        <v>174221.58600000001</v>
      </c>
      <c r="D21" s="69">
        <f>'[1]Додаток 1'!D23+'[1]Додаток 2'!D23</f>
        <v>198</v>
      </c>
    </row>
    <row r="22" spans="1:4" s="4" customFormat="1" ht="19.5" x14ac:dyDescent="0.25">
      <c r="A22" s="34" t="s">
        <v>17</v>
      </c>
      <c r="B22" s="32" t="s">
        <v>18</v>
      </c>
      <c r="C22" s="33">
        <f>'[1]Додаток 1'!C24+'[1]Додаток 2'!C25+'[1]Додаток 4 (по ІТП)'!C20</f>
        <v>263153.16100000002</v>
      </c>
      <c r="D22" s="33">
        <f>'[1]Додаток 1'!D24+'[1]Додаток 2'!D25+'[1]Додаток 4 (по ІТП)'!D20</f>
        <v>313.49999999999994</v>
      </c>
    </row>
    <row r="23" spans="1:4" s="4" customFormat="1" ht="19.5" x14ac:dyDescent="0.25">
      <c r="A23" s="34" t="s">
        <v>19</v>
      </c>
      <c r="B23" s="32" t="s">
        <v>20</v>
      </c>
      <c r="C23" s="33">
        <f>SUM(C24:C26)</f>
        <v>83190.778000000006</v>
      </c>
      <c r="D23" s="33">
        <f>SUM(D24:D26)</f>
        <v>104.92999999999999</v>
      </c>
    </row>
    <row r="24" spans="1:4" ht="19.5" x14ac:dyDescent="0.25">
      <c r="A24" s="35" t="s">
        <v>21</v>
      </c>
      <c r="B24" s="36" t="s">
        <v>22</v>
      </c>
      <c r="C24" s="69">
        <f>'[1]Додаток 1'!C26+'[1]Додаток 2'!C27+'[1]Додаток 4 (по ІТП)'!C22</f>
        <v>57893.696000000004</v>
      </c>
      <c r="D24" s="69">
        <f>'[1]Додаток 1'!D26+'[1]Додаток 2'!D27+'[1]Додаток 4 (по ІТП)'!D22</f>
        <v>68.97</v>
      </c>
    </row>
    <row r="25" spans="1:4" ht="19.5" x14ac:dyDescent="0.25">
      <c r="A25" s="35" t="s">
        <v>23</v>
      </c>
      <c r="B25" s="36" t="s">
        <v>24</v>
      </c>
      <c r="C25" s="69">
        <f>'[1]Додаток 1'!C27+'[1]Додаток 2'!C28+'[1]Додаток 4 (по ІТП)'!C23</f>
        <v>14701.735999999999</v>
      </c>
      <c r="D25" s="69">
        <f>'[1]Додаток 1'!D27+'[1]Додаток 2'!D28+'[1]Додаток 4 (по ІТП)'!D23</f>
        <v>21.57</v>
      </c>
    </row>
    <row r="26" spans="1:4" ht="19.5" x14ac:dyDescent="0.25">
      <c r="A26" s="35" t="s">
        <v>25</v>
      </c>
      <c r="B26" s="36" t="s">
        <v>26</v>
      </c>
      <c r="C26" s="69">
        <f>'[1]Додаток 1'!C28+'[1]Додаток 2'!C29+'[1]Додаток 4 (по ІТП)'!C24</f>
        <v>10595.346000000001</v>
      </c>
      <c r="D26" s="69">
        <f>'[1]Додаток 1'!D28+'[1]Додаток 2'!D29+'[1]Додаток 4 (по ІТП)'!D24</f>
        <v>14.389999999999999</v>
      </c>
    </row>
    <row r="27" spans="1:4" s="4" customFormat="1" ht="19.5" x14ac:dyDescent="0.25">
      <c r="A27" s="34" t="s">
        <v>27</v>
      </c>
      <c r="B27" s="32" t="s">
        <v>28</v>
      </c>
      <c r="C27" s="33">
        <f>SUM(C28:C30)</f>
        <v>92383.636999999988</v>
      </c>
      <c r="D27" s="33">
        <f>SUM(D28:D30)</f>
        <v>97.31</v>
      </c>
    </row>
    <row r="28" spans="1:4" ht="19.5" x14ac:dyDescent="0.25">
      <c r="A28" s="35" t="s">
        <v>29</v>
      </c>
      <c r="B28" s="36" t="s">
        <v>30</v>
      </c>
      <c r="C28" s="69">
        <f>'[1]Додаток 1'!C30+'[1]Додаток 2'!C31+'[1]Додаток 4 (по ІТП)'!C26</f>
        <v>68779.417999999991</v>
      </c>
      <c r="D28" s="69">
        <f>'[1]Додаток 1'!D30+'[1]Додаток 2'!D31+'[1]Додаток 4 (по ІТП)'!D26</f>
        <v>72.44</v>
      </c>
    </row>
    <row r="29" spans="1:4" ht="19.5" x14ac:dyDescent="0.25">
      <c r="A29" s="35" t="s">
        <v>31</v>
      </c>
      <c r="B29" s="36" t="s">
        <v>22</v>
      </c>
      <c r="C29" s="69">
        <f>'[1]Додаток 1'!C31+'[1]Додаток 2'!C32+'[1]Додаток 4 (по ІТП)'!C27</f>
        <v>15131.472</v>
      </c>
      <c r="D29" s="69">
        <f>'[1]Додаток 1'!D31+'[1]Додаток 2'!D32+'[1]Додаток 4 (по ІТП)'!D27</f>
        <v>15.94</v>
      </c>
    </row>
    <row r="30" spans="1:4" ht="19.5" x14ac:dyDescent="0.25">
      <c r="A30" s="35" t="s">
        <v>32</v>
      </c>
      <c r="B30" s="36" t="s">
        <v>33</v>
      </c>
      <c r="C30" s="69">
        <f>'[1]Додаток 1'!C32+'[1]Додаток 2'!C33+'[1]Додаток 4 (по ІТП)'!C28</f>
        <v>8472.7470000000048</v>
      </c>
      <c r="D30" s="69">
        <f>'[1]Додаток 1'!D32+'[1]Додаток 2'!D33+'[1]Додаток 4 (по ІТП)'!D28</f>
        <v>8.93</v>
      </c>
    </row>
    <row r="31" spans="1:4" s="4" customFormat="1" ht="19.5" x14ac:dyDescent="0.25">
      <c r="A31" s="34">
        <v>2</v>
      </c>
      <c r="B31" s="32" t="s">
        <v>34</v>
      </c>
      <c r="C31" s="33">
        <f>SUM(C32:C34)</f>
        <v>86249.858999999997</v>
      </c>
      <c r="D31" s="33">
        <f>SUM(D32:D34)</f>
        <v>90.82</v>
      </c>
    </row>
    <row r="32" spans="1:4" ht="19.5" x14ac:dyDescent="0.25">
      <c r="A32" s="35" t="s">
        <v>35</v>
      </c>
      <c r="B32" s="36" t="s">
        <v>30</v>
      </c>
      <c r="C32" s="69">
        <f>'[1]Додаток 1'!C34+'[1]Додаток 2'!C35+'[1]Додаток 4 (по ІТП)'!C30</f>
        <v>61685.415000000008</v>
      </c>
      <c r="D32" s="69">
        <f>'[1]Додаток 1'!D34+'[1]Додаток 2'!D35+'[1]Додаток 4 (по ІТП)'!D30</f>
        <v>64.959999999999994</v>
      </c>
    </row>
    <row r="33" spans="1:4" ht="19.5" x14ac:dyDescent="0.25">
      <c r="A33" s="35" t="s">
        <v>36</v>
      </c>
      <c r="B33" s="36" t="s">
        <v>22</v>
      </c>
      <c r="C33" s="69">
        <f>'[1]Додаток 1'!C35+'[1]Додаток 2'!C36+'[1]Додаток 4 (по ІТП)'!C31</f>
        <v>13570.790999999999</v>
      </c>
      <c r="D33" s="69">
        <f>'[1]Додаток 1'!D35+'[1]Додаток 2'!D36+'[1]Додаток 4 (по ІТП)'!D31</f>
        <v>14.290000000000001</v>
      </c>
    </row>
    <row r="34" spans="1:4" ht="19.5" x14ac:dyDescent="0.25">
      <c r="A34" s="35" t="s">
        <v>37</v>
      </c>
      <c r="B34" s="36" t="s">
        <v>38</v>
      </c>
      <c r="C34" s="69">
        <f>'[1]Додаток 1'!C36+'[1]Додаток 2'!C37+'[1]Додаток 4 (по ІТП)'!C32</f>
        <v>10993.652999999993</v>
      </c>
      <c r="D34" s="69">
        <f>'[1]Додаток 1'!D36+'[1]Додаток 2'!D37+'[1]Додаток 4 (по ІТП)'!D32</f>
        <v>11.57</v>
      </c>
    </row>
    <row r="35" spans="1:4" s="4" customFormat="1" ht="19.5" x14ac:dyDescent="0.25">
      <c r="A35" s="25">
        <v>3</v>
      </c>
      <c r="B35" s="32" t="s">
        <v>39</v>
      </c>
      <c r="C35" s="33">
        <f>SUM(C36:C38)</f>
        <v>195.82999999999998</v>
      </c>
      <c r="D35" s="33">
        <f>SUM(D36:D38)</f>
        <v>21.919999999999998</v>
      </c>
    </row>
    <row r="36" spans="1:4" ht="19.5" x14ac:dyDescent="0.25">
      <c r="A36" s="35" t="s">
        <v>40</v>
      </c>
      <c r="B36" s="36" t="s">
        <v>30</v>
      </c>
      <c r="C36" s="69">
        <f>'[1]Додаток 1'!C38+'[1]Додаток 2'!C39+'[1]Додаток 4 (по ІТП)'!C34</f>
        <v>155.482</v>
      </c>
      <c r="D36" s="69">
        <f>'[1]Додаток 1'!D38+'[1]Додаток 2'!D39+'[1]Додаток 4 (по ІТП)'!D34</f>
        <v>17.399999999999999</v>
      </c>
    </row>
    <row r="37" spans="1:4" ht="19.5" x14ac:dyDescent="0.25">
      <c r="A37" s="35" t="s">
        <v>41</v>
      </c>
      <c r="B37" s="36" t="s">
        <v>22</v>
      </c>
      <c r="C37" s="69">
        <f>'[1]Додаток 1'!C39+'[1]Додаток 2'!C40+'[1]Додаток 4 (по ІТП)'!C35</f>
        <v>34.206000000000003</v>
      </c>
      <c r="D37" s="69">
        <f>'[1]Додаток 1'!D39+'[1]Додаток 2'!D40+'[1]Додаток 4 (по ІТП)'!D35</f>
        <v>3.83</v>
      </c>
    </row>
    <row r="38" spans="1:4" ht="19.5" x14ac:dyDescent="0.25">
      <c r="A38" s="35" t="s">
        <v>42</v>
      </c>
      <c r="B38" s="36" t="s">
        <v>38</v>
      </c>
      <c r="C38" s="69">
        <f>'[1]Додаток 1'!C40+'[1]Додаток 2'!C41+'[1]Додаток 4 (по ІТП)'!C36</f>
        <v>6.1420000000000003</v>
      </c>
      <c r="D38" s="69">
        <f>'[1]Додаток 1'!D40+'[1]Додаток 2'!D41+'[1]Додаток 4 (по ІТП)'!D36</f>
        <v>0.69</v>
      </c>
    </row>
    <row r="39" spans="1:4" s="4" customFormat="1" ht="19.5" x14ac:dyDescent="0.25">
      <c r="A39" s="25">
        <v>4</v>
      </c>
      <c r="B39" s="32" t="s">
        <v>43</v>
      </c>
      <c r="C39" s="33">
        <f>'[1]Додаток 1'!C41+'[1]Додаток 2'!C42+'[1]Додаток 4 (по ІТП)'!C37</f>
        <v>1733.1820000000002</v>
      </c>
      <c r="D39" s="33">
        <f>'[1]Додаток 1'!D41+'[1]Додаток 2'!D42+'[1]Додаток 4 (по ІТП)'!D37</f>
        <v>1.82</v>
      </c>
    </row>
    <row r="40" spans="1:4" s="4" customFormat="1" ht="19.5" x14ac:dyDescent="0.25">
      <c r="A40" s="25">
        <v>5</v>
      </c>
      <c r="B40" s="32" t="s">
        <v>44</v>
      </c>
      <c r="C40" s="33">
        <f>'[1]Додаток 1'!C42+'[1]Додаток 2'!C43+'[1]Додаток 4 (по ІТП)'!C38</f>
        <v>0</v>
      </c>
      <c r="D40" s="33">
        <f>'[1]Додаток 1'!D42+'[1]Додаток 2'!D43+'[1]Додаток 4 (по ІТП)'!D38</f>
        <v>0</v>
      </c>
    </row>
    <row r="41" spans="1:4" s="4" customFormat="1" ht="19.5" x14ac:dyDescent="0.25">
      <c r="A41" s="25">
        <v>6</v>
      </c>
      <c r="B41" s="32" t="s">
        <v>45</v>
      </c>
      <c r="C41" s="33">
        <f>C15+C31+C35+C39+C40</f>
        <v>1489301.7849999999</v>
      </c>
      <c r="D41" s="33">
        <f>D15+D31+D35+D39+D40</f>
        <v>1651.76</v>
      </c>
    </row>
    <row r="42" spans="1:4" s="4" customFormat="1" ht="19.5" x14ac:dyDescent="0.25">
      <c r="A42" s="25">
        <v>7</v>
      </c>
      <c r="B42" s="32" t="s">
        <v>46</v>
      </c>
      <c r="C42" s="33">
        <f>'[1]Додаток 1'!C44+'[1]Додаток 2'!C45+'[1]Додаток 4 (по ІТП)'!C40</f>
        <v>0</v>
      </c>
      <c r="D42" s="33">
        <f>'[1]Додаток 1'!D44+'[1]Додаток 2'!D45+'[1]Додаток 4 (по ІТП)'!D40</f>
        <v>0</v>
      </c>
    </row>
    <row r="43" spans="1:4" s="4" customFormat="1" ht="22.5" customHeight="1" x14ac:dyDescent="0.25">
      <c r="A43" s="25">
        <v>8</v>
      </c>
      <c r="B43" s="32" t="s">
        <v>47</v>
      </c>
      <c r="C43" s="33">
        <f>SUM(C44:C48)</f>
        <v>27049.748059999998</v>
      </c>
      <c r="D43" s="33">
        <f>SUM(D44:D48)</f>
        <v>29.88</v>
      </c>
    </row>
    <row r="44" spans="1:4" ht="19.5" x14ac:dyDescent="0.25">
      <c r="A44" s="35" t="s">
        <v>48</v>
      </c>
      <c r="B44" s="36" t="s">
        <v>49</v>
      </c>
      <c r="C44" s="69">
        <f>'[1]Додаток 1'!C46+'[1]Додаток 2'!C47+'[1]Додаток 4 (по ІТП)'!C42</f>
        <v>4126.2330599999996</v>
      </c>
      <c r="D44" s="69">
        <f>'[1]Додаток 1'!D46+'[1]Додаток 2'!D47+'[1]Додаток 4 (по ІТП)'!D42</f>
        <v>4.5599999999999996</v>
      </c>
    </row>
    <row r="45" spans="1:4" ht="19.5" x14ac:dyDescent="0.25">
      <c r="A45" s="35" t="s">
        <v>50</v>
      </c>
      <c r="B45" s="36" t="s">
        <v>51</v>
      </c>
      <c r="C45" s="69">
        <f>'[1]Додаток 1'!C47+'[1]Додаток 2'!C48+'[1]Додаток 4 (по ІТП)'!C43</f>
        <v>0</v>
      </c>
      <c r="D45" s="69">
        <f>'[1]Додаток 1'!D47+'[1]Додаток 2'!D48+'[1]Додаток 4 (по ІТП)'!D43</f>
        <v>0</v>
      </c>
    </row>
    <row r="46" spans="1:4" ht="19.5" x14ac:dyDescent="0.25">
      <c r="A46" s="35" t="s">
        <v>69</v>
      </c>
      <c r="B46" s="36" t="s">
        <v>52</v>
      </c>
      <c r="C46" s="69">
        <f>'[1]Додаток 1'!C48+'[1]Додаток 2'!C49+'[1]Додаток 4 (по ІТП)'!C44</f>
        <v>0</v>
      </c>
      <c r="D46" s="69">
        <f>'[1]Додаток 1'!D48+'[1]Додаток 2'!D49+'[1]Додаток 4 (по ІТП)'!D44</f>
        <v>0</v>
      </c>
    </row>
    <row r="47" spans="1:4" ht="19.5" x14ac:dyDescent="0.25">
      <c r="A47" s="35" t="s">
        <v>53</v>
      </c>
      <c r="B47" s="36" t="s">
        <v>54</v>
      </c>
      <c r="C47" s="69">
        <f>'[1]Додаток 1'!C49+'[1]Додаток 2'!C50+'[1]Додаток 4 (по ІТП)'!C45</f>
        <v>0</v>
      </c>
      <c r="D47" s="69">
        <f>'[1]Додаток 1'!D49+'[1]Додаток 2'!D50+'[1]Додаток 4 (по ІТП)'!D45</f>
        <v>0</v>
      </c>
    </row>
    <row r="48" spans="1:4" ht="20.25" customHeight="1" x14ac:dyDescent="0.25">
      <c r="A48" s="35" t="s">
        <v>55</v>
      </c>
      <c r="B48" s="36" t="s">
        <v>56</v>
      </c>
      <c r="C48" s="69">
        <f>'[1]Додаток 1'!C50+'[1]Додаток 2'!C51+'[1]Додаток 4 (по ІТП)'!C46</f>
        <v>22923.514999999999</v>
      </c>
      <c r="D48" s="69">
        <f>'[1]Додаток 1'!D50+'[1]Додаток 2'!D51+'[1]Додаток 4 (по ІТП)'!D46</f>
        <v>25.32</v>
      </c>
    </row>
    <row r="49" spans="1:6" s="4" customFormat="1" ht="20.25" customHeight="1" x14ac:dyDescent="0.25">
      <c r="A49" s="25">
        <v>9</v>
      </c>
      <c r="B49" s="32" t="s">
        <v>82</v>
      </c>
      <c r="C49" s="70">
        <f>C41+C42+C43</f>
        <v>1516351.5330599998</v>
      </c>
      <c r="D49" s="70">
        <f>D41+D42+D43</f>
        <v>1681.64</v>
      </c>
    </row>
    <row r="50" spans="1:6" s="10" customFormat="1" ht="22.5" customHeight="1" x14ac:dyDescent="0.25">
      <c r="A50" s="25">
        <v>10</v>
      </c>
      <c r="B50" s="30" t="s">
        <v>91</v>
      </c>
      <c r="C50" s="65" t="s">
        <v>80</v>
      </c>
      <c r="D50" s="70">
        <f>D10*1.2</f>
        <v>2017.9679999999998</v>
      </c>
      <c r="F50" s="11"/>
    </row>
    <row r="51" spans="1:6" s="12" customFormat="1" ht="26.25" customHeight="1" x14ac:dyDescent="0.25">
      <c r="A51" s="139" t="s">
        <v>96</v>
      </c>
      <c r="B51" s="139"/>
      <c r="C51" s="139"/>
      <c r="D51" s="139"/>
    </row>
    <row r="52" spans="1:6" s="12" customFormat="1" ht="25.5" customHeight="1" x14ac:dyDescent="0.3">
      <c r="A52" s="41"/>
      <c r="B52" s="42"/>
      <c r="C52" s="43"/>
      <c r="D52" s="22"/>
    </row>
    <row r="53" spans="1:6" s="12" customFormat="1" ht="18.75" customHeight="1" x14ac:dyDescent="0.3">
      <c r="A53" s="131" t="s">
        <v>57</v>
      </c>
      <c r="B53" s="131"/>
      <c r="C53" s="43"/>
      <c r="D53" s="22"/>
    </row>
    <row r="54" spans="1:6" ht="20.25" x14ac:dyDescent="0.3">
      <c r="A54" s="131" t="s">
        <v>58</v>
      </c>
      <c r="B54" s="131"/>
      <c r="C54" s="48"/>
      <c r="D54" s="46"/>
    </row>
    <row r="55" spans="1:6" ht="20.25" x14ac:dyDescent="0.3">
      <c r="A55" s="131" t="s">
        <v>73</v>
      </c>
      <c r="B55" s="131"/>
      <c r="C55" s="134" t="s">
        <v>59</v>
      </c>
      <c r="D55" s="134"/>
    </row>
    <row r="56" spans="1:6" s="2" customFormat="1" ht="17.25" x14ac:dyDescent="0.3">
      <c r="A56" s="21"/>
      <c r="B56" s="21"/>
      <c r="C56" s="19"/>
      <c r="D56" s="18"/>
    </row>
    <row r="57" spans="1:6" s="2" customFormat="1" ht="17.25" x14ac:dyDescent="0.3">
      <c r="A57" s="21"/>
      <c r="B57" s="21"/>
      <c r="C57" s="19"/>
      <c r="D57" s="18"/>
    </row>
    <row r="58" spans="1:6" s="2" customFormat="1" ht="17.25" x14ac:dyDescent="0.3">
      <c r="A58" s="21"/>
      <c r="B58" s="21"/>
      <c r="C58" s="19"/>
      <c r="D58" s="18"/>
    </row>
    <row r="59" spans="1:6" s="2" customFormat="1" ht="17.25" x14ac:dyDescent="0.3">
      <c r="A59" s="21"/>
      <c r="B59" s="21"/>
      <c r="C59" s="19"/>
      <c r="D59" s="18"/>
    </row>
    <row r="60" spans="1:6" s="2" customFormat="1" ht="17.25" x14ac:dyDescent="0.3">
      <c r="A60" s="21"/>
      <c r="B60" s="21"/>
      <c r="C60" s="19"/>
      <c r="D60" s="18"/>
    </row>
    <row r="61" spans="1:6" s="2" customFormat="1" ht="17.25" x14ac:dyDescent="0.3">
      <c r="A61" s="21"/>
      <c r="B61" s="21"/>
      <c r="C61" s="19"/>
      <c r="D61" s="18"/>
    </row>
    <row r="62" spans="1:6" s="2" customFormat="1" ht="17.25" x14ac:dyDescent="0.3">
      <c r="A62" s="21"/>
      <c r="B62" s="21"/>
      <c r="C62" s="19"/>
      <c r="D62" s="18"/>
    </row>
    <row r="63" spans="1:6" s="2" customFormat="1" ht="17.25" x14ac:dyDescent="0.3">
      <c r="A63" s="21"/>
      <c r="B63" s="21"/>
      <c r="C63" s="19"/>
      <c r="D63" s="18"/>
    </row>
    <row r="64" spans="1:6" s="2" customFormat="1" ht="17.25" x14ac:dyDescent="0.3">
      <c r="A64" s="21"/>
      <c r="B64" s="21"/>
      <c r="C64" s="19"/>
      <c r="D64" s="18"/>
    </row>
    <row r="65" spans="1:4" s="2" customFormat="1" ht="17.25" x14ac:dyDescent="0.3">
      <c r="A65" s="21"/>
      <c r="B65" s="21"/>
      <c r="C65" s="19"/>
      <c r="D65" s="18"/>
    </row>
    <row r="66" spans="1:4" s="2" customFormat="1" ht="17.25" x14ac:dyDescent="0.3">
      <c r="A66" s="21"/>
      <c r="B66" s="21"/>
      <c r="C66" s="19"/>
      <c r="D66" s="18"/>
    </row>
    <row r="67" spans="1:4" s="2" customFormat="1" ht="17.25" x14ac:dyDescent="0.3">
      <c r="A67" s="21"/>
      <c r="B67" s="21"/>
      <c r="C67" s="19"/>
      <c r="D67" s="18"/>
    </row>
    <row r="68" spans="1:4" s="2" customFormat="1" ht="17.25" x14ac:dyDescent="0.3">
      <c r="A68" s="21"/>
      <c r="B68" s="21"/>
      <c r="C68" s="19"/>
      <c r="D68" s="18"/>
    </row>
    <row r="69" spans="1:4" s="2" customFormat="1" ht="17.25" x14ac:dyDescent="0.3">
      <c r="A69" s="21"/>
      <c r="B69" s="21"/>
      <c r="C69" s="19"/>
      <c r="D69" s="18"/>
    </row>
    <row r="70" spans="1:4" s="2" customFormat="1" ht="17.25" x14ac:dyDescent="0.3">
      <c r="A70" s="21"/>
      <c r="B70" s="21"/>
      <c r="C70" s="19"/>
      <c r="D70" s="18"/>
    </row>
    <row r="71" spans="1:4" s="2" customFormat="1" ht="17.25" x14ac:dyDescent="0.3">
      <c r="A71" s="21"/>
      <c r="B71" s="21"/>
      <c r="C71" s="19"/>
      <c r="D71" s="18"/>
    </row>
    <row r="72" spans="1:4" s="2" customFormat="1" ht="17.25" x14ac:dyDescent="0.3">
      <c r="A72" s="21"/>
      <c r="B72" s="21"/>
      <c r="C72" s="19"/>
      <c r="D72" s="18"/>
    </row>
    <row r="73" spans="1:4" s="2" customFormat="1" ht="17.25" x14ac:dyDescent="0.3">
      <c r="A73" s="21"/>
      <c r="B73" s="21"/>
      <c r="C73" s="19"/>
      <c r="D73" s="18"/>
    </row>
    <row r="74" spans="1:4" s="2" customFormat="1" ht="17.25" x14ac:dyDescent="0.3">
      <c r="A74" s="21"/>
      <c r="B74" s="21"/>
      <c r="C74" s="19"/>
      <c r="D74" s="18"/>
    </row>
    <row r="75" spans="1:4" s="2" customFormat="1" ht="17.25" x14ac:dyDescent="0.3">
      <c r="A75" s="21"/>
      <c r="B75" s="21"/>
      <c r="C75" s="19"/>
      <c r="D75" s="18"/>
    </row>
    <row r="76" spans="1:4" s="2" customFormat="1" ht="17.25" x14ac:dyDescent="0.3">
      <c r="A76" s="21"/>
      <c r="B76" s="21"/>
      <c r="C76" s="19"/>
      <c r="D76" s="18"/>
    </row>
    <row r="77" spans="1:4" s="2" customFormat="1" ht="17.25" x14ac:dyDescent="0.3">
      <c r="A77" s="21"/>
      <c r="B77" s="21"/>
      <c r="C77" s="19"/>
      <c r="D77" s="18"/>
    </row>
    <row r="78" spans="1:4" s="2" customFormat="1" ht="17.25" x14ac:dyDescent="0.3">
      <c r="A78" s="21"/>
      <c r="B78" s="21"/>
      <c r="C78" s="19"/>
      <c r="D78" s="18"/>
    </row>
    <row r="79" spans="1:4" s="2" customFormat="1" ht="17.25" x14ac:dyDescent="0.3">
      <c r="A79" s="21"/>
      <c r="B79" s="21"/>
      <c r="C79" s="19"/>
      <c r="D79" s="18"/>
    </row>
    <row r="80" spans="1:4" s="2" customFormat="1" ht="17.25" x14ac:dyDescent="0.3">
      <c r="A80" s="21"/>
      <c r="B80" s="21"/>
      <c r="C80" s="19"/>
      <c r="D80" s="18"/>
    </row>
    <row r="81" spans="1:4" s="2" customFormat="1" ht="17.25" x14ac:dyDescent="0.3">
      <c r="A81" s="21"/>
      <c r="B81" s="21"/>
      <c r="C81" s="19"/>
      <c r="D81" s="18"/>
    </row>
    <row r="82" spans="1:4" s="2" customFormat="1" ht="17.25" x14ac:dyDescent="0.3">
      <c r="A82" s="21"/>
      <c r="B82" s="21"/>
      <c r="C82" s="19"/>
      <c r="D82" s="18"/>
    </row>
    <row r="83" spans="1:4" s="2" customFormat="1" ht="17.25" x14ac:dyDescent="0.3">
      <c r="A83" s="21"/>
      <c r="B83" s="21"/>
      <c r="C83" s="19"/>
      <c r="D83" s="18"/>
    </row>
    <row r="84" spans="1:4" s="2" customFormat="1" ht="17.25" x14ac:dyDescent="0.3">
      <c r="A84" s="21"/>
      <c r="B84" s="21"/>
      <c r="C84" s="19"/>
      <c r="D84" s="18"/>
    </row>
    <row r="85" spans="1:4" s="2" customFormat="1" ht="17.25" x14ac:dyDescent="0.3">
      <c r="A85" s="21"/>
      <c r="B85" s="21"/>
      <c r="C85" s="19"/>
      <c r="D85" s="18"/>
    </row>
    <row r="86" spans="1:4" s="2" customFormat="1" ht="17.25" x14ac:dyDescent="0.3">
      <c r="A86" s="21"/>
      <c r="B86" s="21"/>
      <c r="C86" s="19"/>
      <c r="D86" s="18"/>
    </row>
    <row r="87" spans="1:4" s="2" customFormat="1" x14ac:dyDescent="0.25">
      <c r="A87" s="8"/>
      <c r="B87" s="8"/>
      <c r="D87"/>
    </row>
    <row r="88" spans="1:4" s="2" customFormat="1" x14ac:dyDescent="0.25">
      <c r="A88" s="8"/>
      <c r="B88" s="8"/>
      <c r="D88"/>
    </row>
    <row r="89" spans="1:4" s="2" customFormat="1" x14ac:dyDescent="0.25">
      <c r="A89" s="8"/>
      <c r="B89" s="8"/>
      <c r="D89"/>
    </row>
    <row r="90" spans="1:4" s="2" customFormat="1" x14ac:dyDescent="0.25">
      <c r="A90" s="8"/>
      <c r="B90" s="8"/>
      <c r="D90"/>
    </row>
    <row r="91" spans="1:4" s="2" customFormat="1" x14ac:dyDescent="0.25">
      <c r="A91" s="8"/>
      <c r="B91" s="8"/>
      <c r="D91"/>
    </row>
    <row r="92" spans="1:4" s="2" customFormat="1" x14ac:dyDescent="0.25">
      <c r="A92" s="8"/>
      <c r="B92" s="8"/>
      <c r="D92"/>
    </row>
    <row r="93" spans="1:4" s="2" customFormat="1" x14ac:dyDescent="0.25">
      <c r="A93" s="8"/>
      <c r="B93" s="8"/>
      <c r="D93"/>
    </row>
    <row r="94" spans="1:4" s="2" customFormat="1" x14ac:dyDescent="0.25">
      <c r="A94" s="8"/>
      <c r="B94" s="8"/>
      <c r="D94"/>
    </row>
    <row r="95" spans="1:4" s="2" customFormat="1" x14ac:dyDescent="0.25">
      <c r="A95" s="8"/>
      <c r="B95" s="8"/>
      <c r="D95"/>
    </row>
    <row r="96" spans="1:4" s="2" customFormat="1" x14ac:dyDescent="0.25">
      <c r="A96" s="8"/>
      <c r="B96" s="8"/>
      <c r="D96"/>
    </row>
    <row r="97" spans="1:4" s="2" customFormat="1" x14ac:dyDescent="0.25">
      <c r="A97" s="8"/>
      <c r="B97" s="8"/>
      <c r="D97"/>
    </row>
    <row r="98" spans="1:4" s="2" customFormat="1" x14ac:dyDescent="0.25">
      <c r="A98" s="8"/>
      <c r="B98" s="8"/>
      <c r="D98"/>
    </row>
    <row r="99" spans="1:4" s="2" customFormat="1" x14ac:dyDescent="0.25">
      <c r="A99" s="8"/>
      <c r="B99" s="8"/>
      <c r="D99"/>
    </row>
    <row r="100" spans="1:4" s="2" customFormat="1" x14ac:dyDescent="0.25">
      <c r="A100" s="8"/>
      <c r="B100" s="8"/>
      <c r="D100"/>
    </row>
    <row r="101" spans="1:4" s="2" customFormat="1" x14ac:dyDescent="0.25">
      <c r="A101" s="8"/>
      <c r="B101" s="8"/>
      <c r="D101"/>
    </row>
    <row r="102" spans="1:4" s="2" customFormat="1" x14ac:dyDescent="0.25">
      <c r="A102" s="8"/>
      <c r="B102" s="8"/>
      <c r="D102"/>
    </row>
    <row r="103" spans="1:4" s="2" customFormat="1" x14ac:dyDescent="0.25">
      <c r="A103" s="8"/>
      <c r="B103" s="8"/>
      <c r="D103"/>
    </row>
    <row r="104" spans="1:4" s="2" customFormat="1" x14ac:dyDescent="0.25">
      <c r="A104" s="8"/>
      <c r="B104" s="8"/>
      <c r="D104"/>
    </row>
    <row r="105" spans="1:4" s="2" customFormat="1" x14ac:dyDescent="0.25">
      <c r="A105" s="8"/>
      <c r="B105" s="8"/>
      <c r="D105"/>
    </row>
    <row r="106" spans="1:4" s="2" customFormat="1" x14ac:dyDescent="0.25">
      <c r="A106" s="8"/>
      <c r="B106" s="8"/>
      <c r="D106"/>
    </row>
    <row r="107" spans="1:4" s="2" customFormat="1" x14ac:dyDescent="0.25">
      <c r="A107" s="8"/>
      <c r="B107" s="8"/>
      <c r="D107"/>
    </row>
    <row r="108" spans="1:4" s="2" customFormat="1" x14ac:dyDescent="0.25">
      <c r="A108" s="8"/>
      <c r="B108" s="8"/>
      <c r="D108"/>
    </row>
    <row r="109" spans="1:4" s="2" customFormat="1" x14ac:dyDescent="0.25">
      <c r="A109" s="8"/>
      <c r="B109" s="8"/>
      <c r="D109"/>
    </row>
    <row r="110" spans="1:4" s="2" customFormat="1" x14ac:dyDescent="0.25">
      <c r="A110" s="8"/>
      <c r="B110" s="8"/>
      <c r="D110"/>
    </row>
    <row r="111" spans="1:4" s="2" customFormat="1" x14ac:dyDescent="0.25">
      <c r="A111" s="8"/>
      <c r="B111" s="8"/>
      <c r="D111"/>
    </row>
    <row r="112" spans="1:4" s="2" customFormat="1" x14ac:dyDescent="0.25">
      <c r="A112" s="8"/>
      <c r="B112" s="8"/>
      <c r="D112"/>
    </row>
    <row r="113" spans="1:4" s="2" customFormat="1" x14ac:dyDescent="0.25">
      <c r="A113" s="8"/>
      <c r="B113" s="8"/>
      <c r="D113"/>
    </row>
    <row r="114" spans="1:4" s="2" customFormat="1" x14ac:dyDescent="0.25">
      <c r="A114" s="8"/>
      <c r="B114" s="8"/>
      <c r="D114"/>
    </row>
    <row r="115" spans="1:4" s="2" customFormat="1" x14ac:dyDescent="0.25">
      <c r="A115" s="8"/>
      <c r="B115" s="8"/>
      <c r="D115"/>
    </row>
    <row r="116" spans="1:4" s="2" customFormat="1" x14ac:dyDescent="0.25">
      <c r="A116" s="8"/>
      <c r="B116" s="8"/>
      <c r="D116"/>
    </row>
    <row r="117" spans="1:4" s="2" customFormat="1" x14ac:dyDescent="0.25">
      <c r="A117" s="8"/>
      <c r="B117" s="8"/>
      <c r="D117"/>
    </row>
    <row r="118" spans="1:4" s="2" customFormat="1" x14ac:dyDescent="0.25">
      <c r="A118" s="8"/>
      <c r="B118" s="8"/>
      <c r="D118"/>
    </row>
    <row r="119" spans="1:4" s="2" customFormat="1" x14ac:dyDescent="0.25">
      <c r="A119" s="8"/>
      <c r="B119" s="8"/>
      <c r="D119"/>
    </row>
    <row r="120" spans="1:4" s="2" customFormat="1" x14ac:dyDescent="0.25">
      <c r="A120" s="8"/>
      <c r="B120" s="8"/>
      <c r="D120"/>
    </row>
    <row r="121" spans="1:4" s="2" customFormat="1" x14ac:dyDescent="0.25">
      <c r="A121" s="8"/>
      <c r="B121" s="8"/>
      <c r="D121"/>
    </row>
    <row r="122" spans="1:4" s="2" customFormat="1" x14ac:dyDescent="0.25">
      <c r="A122" s="8"/>
      <c r="B122" s="8"/>
      <c r="D122"/>
    </row>
    <row r="123" spans="1:4" s="2" customFormat="1" x14ac:dyDescent="0.25">
      <c r="A123" s="8"/>
      <c r="B123" s="8"/>
      <c r="D123"/>
    </row>
    <row r="124" spans="1:4" s="2" customFormat="1" x14ac:dyDescent="0.25">
      <c r="A124" s="8"/>
      <c r="B124" s="8"/>
      <c r="D124"/>
    </row>
    <row r="125" spans="1:4" s="2" customFormat="1" x14ac:dyDescent="0.25">
      <c r="A125" s="8"/>
      <c r="B125" s="8"/>
      <c r="D125"/>
    </row>
    <row r="126" spans="1:4" s="2" customFormat="1" x14ac:dyDescent="0.25">
      <c r="A126" s="8"/>
      <c r="B126" s="8"/>
      <c r="D126"/>
    </row>
    <row r="127" spans="1:4" s="2" customFormat="1" x14ac:dyDescent="0.25">
      <c r="A127" s="8"/>
      <c r="B127" s="8"/>
      <c r="D127"/>
    </row>
    <row r="128" spans="1:4" s="2" customFormat="1" x14ac:dyDescent="0.25">
      <c r="A128" s="8"/>
      <c r="B128" s="8"/>
      <c r="D128"/>
    </row>
    <row r="129" spans="1:4" s="2" customFormat="1" x14ac:dyDescent="0.25">
      <c r="A129" s="8"/>
      <c r="B129" s="8"/>
      <c r="D129"/>
    </row>
    <row r="130" spans="1:4" s="2" customFormat="1" x14ac:dyDescent="0.25">
      <c r="A130" s="8"/>
      <c r="B130" s="8"/>
      <c r="D130"/>
    </row>
    <row r="131" spans="1:4" s="2" customFormat="1" x14ac:dyDescent="0.25">
      <c r="A131" s="8"/>
      <c r="B131" s="8"/>
      <c r="D131"/>
    </row>
    <row r="132" spans="1:4" s="2" customFormat="1" x14ac:dyDescent="0.25">
      <c r="A132" s="8"/>
      <c r="B132" s="8"/>
      <c r="D132"/>
    </row>
    <row r="133" spans="1:4" s="2" customFormat="1" x14ac:dyDescent="0.25">
      <c r="A133" s="8"/>
      <c r="B133" s="8"/>
      <c r="D133"/>
    </row>
    <row r="134" spans="1:4" s="2" customFormat="1" x14ac:dyDescent="0.25">
      <c r="A134" s="8"/>
      <c r="B134" s="8"/>
      <c r="D134"/>
    </row>
    <row r="135" spans="1:4" s="2" customFormat="1" x14ac:dyDescent="0.25">
      <c r="A135" s="8"/>
      <c r="B135" s="8"/>
      <c r="D135"/>
    </row>
    <row r="136" spans="1:4" s="2" customFormat="1" x14ac:dyDescent="0.25">
      <c r="A136" s="8"/>
      <c r="B136" s="8"/>
      <c r="D136"/>
    </row>
    <row r="137" spans="1:4" s="2" customFormat="1" x14ac:dyDescent="0.25">
      <c r="A137" s="8"/>
      <c r="B137" s="8"/>
      <c r="D137"/>
    </row>
    <row r="138" spans="1:4" s="2" customFormat="1" x14ac:dyDescent="0.25">
      <c r="A138" s="8"/>
      <c r="B138" s="8"/>
      <c r="D138"/>
    </row>
    <row r="139" spans="1:4" s="2" customFormat="1" x14ac:dyDescent="0.25">
      <c r="A139" s="8"/>
      <c r="B139" s="8"/>
      <c r="D139"/>
    </row>
    <row r="140" spans="1:4" s="2" customFormat="1" x14ac:dyDescent="0.25">
      <c r="A140" s="8"/>
      <c r="B140" s="8"/>
      <c r="D140"/>
    </row>
    <row r="141" spans="1:4" s="2" customFormat="1" x14ac:dyDescent="0.25">
      <c r="A141" s="8"/>
      <c r="B141" s="8"/>
      <c r="D141"/>
    </row>
    <row r="142" spans="1:4" s="2" customFormat="1" x14ac:dyDescent="0.25">
      <c r="A142" s="8"/>
      <c r="B142" s="8"/>
      <c r="D142"/>
    </row>
    <row r="143" spans="1:4" s="2" customFormat="1" x14ac:dyDescent="0.25">
      <c r="A143" s="8"/>
      <c r="B143" s="8"/>
      <c r="D143"/>
    </row>
    <row r="144" spans="1:4" s="2" customFormat="1" x14ac:dyDescent="0.25">
      <c r="A144" s="8"/>
      <c r="B144" s="8"/>
      <c r="D144"/>
    </row>
    <row r="145" spans="1:4" s="2" customFormat="1" x14ac:dyDescent="0.25">
      <c r="A145" s="8"/>
      <c r="B145" s="8"/>
      <c r="D145"/>
    </row>
    <row r="146" spans="1:4" s="2" customFormat="1" x14ac:dyDescent="0.25">
      <c r="A146" s="8"/>
      <c r="B146" s="8"/>
      <c r="D146"/>
    </row>
    <row r="147" spans="1:4" s="2" customFormat="1" x14ac:dyDescent="0.25">
      <c r="A147" s="8"/>
      <c r="B147" s="8"/>
      <c r="D147"/>
    </row>
    <row r="148" spans="1:4" s="2" customFormat="1" x14ac:dyDescent="0.25">
      <c r="A148" s="8"/>
      <c r="B148" s="8"/>
      <c r="D148"/>
    </row>
    <row r="149" spans="1:4" s="2" customFormat="1" x14ac:dyDescent="0.25">
      <c r="A149" s="8"/>
      <c r="B149" s="8"/>
      <c r="D149"/>
    </row>
    <row r="150" spans="1:4" s="2" customFormat="1" x14ac:dyDescent="0.25">
      <c r="A150" s="8"/>
      <c r="B150" s="8"/>
      <c r="D150"/>
    </row>
    <row r="151" spans="1:4" s="2" customFormat="1" x14ac:dyDescent="0.25">
      <c r="A151" s="8"/>
      <c r="B151" s="8"/>
      <c r="D151"/>
    </row>
    <row r="152" spans="1:4" s="2" customFormat="1" x14ac:dyDescent="0.25">
      <c r="A152" s="8"/>
      <c r="B152" s="8"/>
      <c r="D152"/>
    </row>
    <row r="153" spans="1:4" s="2" customFormat="1" x14ac:dyDescent="0.25">
      <c r="A153" s="8"/>
      <c r="B153" s="8"/>
      <c r="D153"/>
    </row>
    <row r="154" spans="1:4" s="2" customFormat="1" x14ac:dyDescent="0.25">
      <c r="A154" s="8"/>
      <c r="B154" s="8"/>
      <c r="D154"/>
    </row>
    <row r="155" spans="1:4" s="2" customFormat="1" x14ac:dyDescent="0.25">
      <c r="A155" s="8"/>
      <c r="B155" s="8"/>
      <c r="D155"/>
    </row>
    <row r="156" spans="1:4" s="2" customFormat="1" x14ac:dyDescent="0.25">
      <c r="A156" s="8"/>
      <c r="B156" s="8"/>
      <c r="D156"/>
    </row>
    <row r="157" spans="1:4" s="2" customFormat="1" x14ac:dyDescent="0.25">
      <c r="A157" s="8"/>
      <c r="B157" s="8"/>
      <c r="D157"/>
    </row>
    <row r="158" spans="1:4" s="2" customFormat="1" x14ac:dyDescent="0.25">
      <c r="A158" s="8"/>
      <c r="B158" s="8"/>
      <c r="D158"/>
    </row>
    <row r="159" spans="1:4" s="2" customFormat="1" x14ac:dyDescent="0.25">
      <c r="A159" s="8"/>
      <c r="B159" s="8"/>
      <c r="D159"/>
    </row>
    <row r="160" spans="1:4" s="2" customFormat="1" x14ac:dyDescent="0.25">
      <c r="A160" s="8"/>
      <c r="B160" s="8"/>
      <c r="D160"/>
    </row>
    <row r="161" spans="1:4" s="2" customFormat="1" x14ac:dyDescent="0.25">
      <c r="A161" s="8"/>
      <c r="B161" s="8"/>
      <c r="D161"/>
    </row>
    <row r="162" spans="1:4" s="2" customFormat="1" x14ac:dyDescent="0.25">
      <c r="A162" s="8"/>
      <c r="B162" s="8"/>
      <c r="D162"/>
    </row>
    <row r="163" spans="1:4" s="2" customFormat="1" x14ac:dyDescent="0.25">
      <c r="A163" s="8"/>
      <c r="B163" s="8"/>
      <c r="D163"/>
    </row>
    <row r="164" spans="1:4" s="2" customFormat="1" x14ac:dyDescent="0.25">
      <c r="A164" s="8"/>
      <c r="B164" s="8"/>
      <c r="D164"/>
    </row>
    <row r="165" spans="1:4" s="2" customFormat="1" x14ac:dyDescent="0.25">
      <c r="A165" s="8"/>
      <c r="B165" s="8"/>
      <c r="D165"/>
    </row>
    <row r="166" spans="1:4" s="2" customFormat="1" x14ac:dyDescent="0.25">
      <c r="A166" s="8"/>
      <c r="B166" s="8"/>
      <c r="D166"/>
    </row>
    <row r="167" spans="1:4" s="2" customFormat="1" x14ac:dyDescent="0.25">
      <c r="A167" s="8"/>
      <c r="B167" s="8"/>
      <c r="D167"/>
    </row>
    <row r="168" spans="1:4" s="2" customFormat="1" x14ac:dyDescent="0.25">
      <c r="A168" s="8"/>
      <c r="B168" s="8"/>
      <c r="D168"/>
    </row>
    <row r="169" spans="1:4" s="2" customFormat="1" x14ac:dyDescent="0.25">
      <c r="A169" s="8"/>
      <c r="B169" s="8"/>
      <c r="D169"/>
    </row>
    <row r="170" spans="1:4" s="2" customFormat="1" x14ac:dyDescent="0.25">
      <c r="A170" s="8"/>
      <c r="B170" s="8"/>
      <c r="D170"/>
    </row>
    <row r="171" spans="1:4" s="2" customFormat="1" x14ac:dyDescent="0.25">
      <c r="A171" s="8"/>
      <c r="B171" s="8"/>
      <c r="D171"/>
    </row>
    <row r="172" spans="1:4" s="2" customFormat="1" x14ac:dyDescent="0.25">
      <c r="A172" s="8"/>
      <c r="B172" s="8"/>
      <c r="D172"/>
    </row>
    <row r="173" spans="1:4" s="2" customFormat="1" x14ac:dyDescent="0.25">
      <c r="A173" s="8"/>
      <c r="B173" s="8"/>
      <c r="D173"/>
    </row>
    <row r="174" spans="1:4" s="2" customFormat="1" x14ac:dyDescent="0.25">
      <c r="A174" s="8"/>
      <c r="B174" s="8"/>
      <c r="D174"/>
    </row>
    <row r="175" spans="1:4" s="2" customFormat="1" x14ac:dyDescent="0.25">
      <c r="A175" s="8"/>
      <c r="B175" s="8"/>
      <c r="D175"/>
    </row>
    <row r="176" spans="1:4" s="2" customFormat="1" x14ac:dyDescent="0.25">
      <c r="A176" s="8"/>
      <c r="B176" s="8"/>
      <c r="D176"/>
    </row>
    <row r="177" spans="1:4" s="2" customFormat="1" x14ac:dyDescent="0.25">
      <c r="A177" s="8"/>
      <c r="B177" s="8"/>
      <c r="D177"/>
    </row>
    <row r="178" spans="1:4" s="2" customFormat="1" x14ac:dyDescent="0.25">
      <c r="A178" s="8"/>
      <c r="B178" s="8"/>
      <c r="D178"/>
    </row>
    <row r="179" spans="1:4" s="2" customFormat="1" x14ac:dyDescent="0.25">
      <c r="A179" s="8"/>
      <c r="B179" s="8"/>
      <c r="D179"/>
    </row>
    <row r="180" spans="1:4" s="2" customFormat="1" x14ac:dyDescent="0.25">
      <c r="A180" s="8"/>
      <c r="B180" s="8"/>
      <c r="D180"/>
    </row>
    <row r="181" spans="1:4" s="2" customFormat="1" x14ac:dyDescent="0.25">
      <c r="A181" s="8"/>
      <c r="B181" s="8"/>
      <c r="D181"/>
    </row>
    <row r="182" spans="1:4" s="2" customFormat="1" x14ac:dyDescent="0.25">
      <c r="A182" s="8"/>
      <c r="B182" s="8"/>
      <c r="D182"/>
    </row>
    <row r="183" spans="1:4" s="2" customFormat="1" x14ac:dyDescent="0.25">
      <c r="A183" s="8"/>
      <c r="B183" s="8"/>
      <c r="D183"/>
    </row>
    <row r="184" spans="1:4" s="2" customFormat="1" x14ac:dyDescent="0.25">
      <c r="A184" s="8"/>
      <c r="B184" s="8"/>
      <c r="D184"/>
    </row>
    <row r="185" spans="1:4" s="2" customFormat="1" x14ac:dyDescent="0.25">
      <c r="A185" s="8"/>
      <c r="B185" s="8"/>
      <c r="D185"/>
    </row>
    <row r="186" spans="1:4" s="2" customFormat="1" x14ac:dyDescent="0.25">
      <c r="A186" s="8"/>
      <c r="B186" s="8"/>
      <c r="D186"/>
    </row>
  </sheetData>
  <mergeCells count="13">
    <mergeCell ref="A54:B54"/>
    <mergeCell ref="A55:B55"/>
    <mergeCell ref="C55:D55"/>
    <mergeCell ref="B9:D9"/>
    <mergeCell ref="A14:D14"/>
    <mergeCell ref="A51:D51"/>
    <mergeCell ref="C1:D1"/>
    <mergeCell ref="C2:D2"/>
    <mergeCell ref="C3:D3"/>
    <mergeCell ref="A5:D5"/>
    <mergeCell ref="A53:B53"/>
    <mergeCell ref="A6:A7"/>
    <mergeCell ref="B6:B7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5"/>
  <sheetViews>
    <sheetView view="pageBreakPreview" topLeftCell="A25" zoomScale="110" zoomScaleNormal="110" zoomScaleSheetLayoutView="110" workbookViewId="0">
      <selection activeCell="B13" sqref="B13"/>
    </sheetView>
  </sheetViews>
  <sheetFormatPr defaultRowHeight="15" x14ac:dyDescent="0.25"/>
  <cols>
    <col min="1" max="1" width="8.28515625" customWidth="1"/>
    <col min="2" max="2" width="58" customWidth="1"/>
    <col min="3" max="3" width="60" style="2" customWidth="1"/>
    <col min="5" max="5" width="17.140625" customWidth="1"/>
  </cols>
  <sheetData>
    <row r="1" spans="1:4" ht="19.5" x14ac:dyDescent="0.3">
      <c r="A1" s="18"/>
      <c r="B1" s="18"/>
      <c r="C1" s="147" t="s">
        <v>104</v>
      </c>
      <c r="D1" s="147"/>
    </row>
    <row r="2" spans="1:4" ht="65.25" customHeight="1" x14ac:dyDescent="0.3">
      <c r="A2" s="18"/>
      <c r="B2" s="18"/>
      <c r="C2" s="148" t="s">
        <v>105</v>
      </c>
      <c r="D2" s="148"/>
    </row>
    <row r="3" spans="1:4" ht="21" customHeight="1" x14ac:dyDescent="0.3">
      <c r="A3" s="18"/>
      <c r="B3" s="18"/>
      <c r="C3" s="149" t="s">
        <v>95</v>
      </c>
      <c r="D3" s="149"/>
    </row>
    <row r="4" spans="1:4" ht="15.75" customHeight="1" x14ac:dyDescent="0.3">
      <c r="A4" s="18"/>
      <c r="B4" s="18"/>
      <c r="C4" s="86"/>
      <c r="D4" s="18"/>
    </row>
    <row r="5" spans="1:4" ht="15.75" customHeight="1" x14ac:dyDescent="0.3">
      <c r="A5" s="18"/>
      <c r="B5" s="18"/>
      <c r="C5" s="86"/>
      <c r="D5" s="18"/>
    </row>
    <row r="6" spans="1:4" ht="90" customHeight="1" x14ac:dyDescent="0.3">
      <c r="A6" s="18"/>
      <c r="B6" s="18"/>
      <c r="C6" s="86"/>
      <c r="D6" s="18"/>
    </row>
    <row r="7" spans="1:4" ht="15.75" customHeight="1" x14ac:dyDescent="0.3">
      <c r="A7" s="18"/>
      <c r="B7" s="18"/>
      <c r="C7" s="86"/>
      <c r="D7" s="18"/>
    </row>
    <row r="8" spans="1:4" ht="67.5" customHeight="1" x14ac:dyDescent="0.3">
      <c r="A8" s="150" t="s">
        <v>106</v>
      </c>
      <c r="B8" s="150"/>
      <c r="C8" s="150"/>
      <c r="D8" s="18"/>
    </row>
    <row r="9" spans="1:4" ht="30" customHeight="1" x14ac:dyDescent="0.3">
      <c r="A9" s="87"/>
      <c r="B9" s="87"/>
      <c r="C9" s="13"/>
      <c r="D9" s="18"/>
    </row>
    <row r="10" spans="1:4" ht="47.25" customHeight="1" x14ac:dyDescent="0.3">
      <c r="A10" s="88" t="s">
        <v>1</v>
      </c>
      <c r="B10" s="88" t="s">
        <v>2</v>
      </c>
      <c r="C10" s="89" t="s">
        <v>107</v>
      </c>
      <c r="D10" s="18"/>
    </row>
    <row r="11" spans="1:4" s="4" customFormat="1" ht="18.75" x14ac:dyDescent="0.3">
      <c r="A11" s="88">
        <v>1</v>
      </c>
      <c r="B11" s="88">
        <v>2</v>
      </c>
      <c r="C11" s="89">
        <v>3</v>
      </c>
      <c r="D11" s="90"/>
    </row>
    <row r="12" spans="1:4" s="4" customFormat="1" ht="65.25" customHeight="1" x14ac:dyDescent="0.3">
      <c r="A12" s="91" t="s">
        <v>108</v>
      </c>
      <c r="B12" s="92" t="s">
        <v>149</v>
      </c>
      <c r="C12" s="93">
        <v>85.81</v>
      </c>
      <c r="D12" s="90"/>
    </row>
    <row r="13" spans="1:4" ht="37.5" x14ac:dyDescent="0.3">
      <c r="A13" s="91" t="s">
        <v>109</v>
      </c>
      <c r="B13" s="92" t="s">
        <v>110</v>
      </c>
      <c r="C13" s="93">
        <v>10.61</v>
      </c>
      <c r="D13" s="18"/>
    </row>
    <row r="14" spans="1:4" ht="29.25" customHeight="1" x14ac:dyDescent="0.3">
      <c r="A14" s="91" t="s">
        <v>111</v>
      </c>
      <c r="B14" s="92" t="s">
        <v>112</v>
      </c>
      <c r="C14" s="93">
        <v>0</v>
      </c>
      <c r="D14" s="18"/>
    </row>
    <row r="15" spans="1:4" ht="56.25" x14ac:dyDescent="0.3">
      <c r="A15" s="91" t="s">
        <v>113</v>
      </c>
      <c r="B15" s="92" t="s">
        <v>114</v>
      </c>
      <c r="C15" s="93">
        <v>0</v>
      </c>
      <c r="D15" s="18"/>
    </row>
    <row r="16" spans="1:4" s="4" customFormat="1" ht="25.5" customHeight="1" x14ac:dyDescent="0.3">
      <c r="A16" s="94" t="s">
        <v>115</v>
      </c>
      <c r="B16" s="95" t="s">
        <v>47</v>
      </c>
      <c r="C16" s="96">
        <f>SUM(C17:C18)</f>
        <v>0</v>
      </c>
      <c r="D16" s="90"/>
    </row>
    <row r="17" spans="1:4" ht="26.25" customHeight="1" x14ac:dyDescent="0.3">
      <c r="A17" s="91" t="s">
        <v>116</v>
      </c>
      <c r="B17" s="92" t="s">
        <v>117</v>
      </c>
      <c r="C17" s="93">
        <v>0</v>
      </c>
      <c r="D17" s="18"/>
    </row>
    <row r="18" spans="1:4" ht="27" customHeight="1" x14ac:dyDescent="0.3">
      <c r="A18" s="91" t="s">
        <v>118</v>
      </c>
      <c r="B18" s="92" t="s">
        <v>49</v>
      </c>
      <c r="C18" s="93">
        <v>0</v>
      </c>
      <c r="D18" s="18"/>
    </row>
    <row r="19" spans="1:4" s="5" customFormat="1" ht="35.1" customHeight="1" x14ac:dyDescent="0.3">
      <c r="A19" s="97" t="s">
        <v>119</v>
      </c>
      <c r="B19" s="98" t="s">
        <v>120</v>
      </c>
      <c r="C19" s="96">
        <f>SUM(C12:C16)</f>
        <v>96.42</v>
      </c>
      <c r="D19" s="99"/>
    </row>
    <row r="20" spans="1:4" s="5" customFormat="1" ht="35.1" customHeight="1" x14ac:dyDescent="0.3">
      <c r="A20" s="97" t="s">
        <v>66</v>
      </c>
      <c r="B20" s="98" t="s">
        <v>121</v>
      </c>
      <c r="C20" s="96">
        <f>C19*20%</f>
        <v>19.284000000000002</v>
      </c>
      <c r="D20" s="99"/>
    </row>
    <row r="21" spans="1:4" s="5" customFormat="1" ht="35.1" customHeight="1" x14ac:dyDescent="0.3">
      <c r="A21" s="97" t="s">
        <v>67</v>
      </c>
      <c r="B21" s="98" t="s">
        <v>122</v>
      </c>
      <c r="C21" s="96">
        <f>C19*1.2</f>
        <v>115.70399999999999</v>
      </c>
      <c r="D21" s="99"/>
    </row>
    <row r="22" spans="1:4" ht="89.25" customHeight="1" x14ac:dyDescent="0.25">
      <c r="A22" s="151" t="s">
        <v>123</v>
      </c>
      <c r="B22" s="151"/>
      <c r="C22" s="151"/>
      <c r="D22" s="100"/>
    </row>
    <row r="23" spans="1:4" ht="19.5" x14ac:dyDescent="0.3">
      <c r="A23" s="145" t="s">
        <v>57</v>
      </c>
      <c r="B23" s="145"/>
      <c r="C23" s="101"/>
      <c r="D23" s="22"/>
    </row>
    <row r="24" spans="1:4" ht="19.5" x14ac:dyDescent="0.3">
      <c r="A24" s="145" t="s">
        <v>58</v>
      </c>
      <c r="B24" s="145"/>
      <c r="C24" s="43"/>
      <c r="D24" s="22"/>
    </row>
    <row r="25" spans="1:4" ht="19.5" x14ac:dyDescent="0.3">
      <c r="A25" s="145" t="s">
        <v>73</v>
      </c>
      <c r="B25" s="145"/>
      <c r="C25" s="146" t="s">
        <v>124</v>
      </c>
      <c r="D25" s="146"/>
    </row>
  </sheetData>
  <mergeCells count="9">
    <mergeCell ref="A24:B24"/>
    <mergeCell ref="A25:B25"/>
    <mergeCell ref="C25:D25"/>
    <mergeCell ref="C1:D1"/>
    <mergeCell ref="C2:D2"/>
    <mergeCell ref="C3:D3"/>
    <mergeCell ref="A8:C8"/>
    <mergeCell ref="A22:C22"/>
    <mergeCell ref="A23:B23"/>
  </mergeCells>
  <printOptions horizontalCentered="1"/>
  <pageMargins left="0.59055118110236227" right="0.19685039370078741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18</vt:i4>
      </vt:variant>
    </vt:vector>
  </HeadingPairs>
  <TitlesOfParts>
    <vt:vector size="28" baseType="lpstr">
      <vt:lpstr>Додаток 1</vt:lpstr>
      <vt:lpstr>Додаток 2</vt:lpstr>
      <vt:lpstr>Додаток 3</vt:lpstr>
      <vt:lpstr>Додаток 4</vt:lpstr>
      <vt:lpstr>Додаток 5 (без ІТП)</vt:lpstr>
      <vt:lpstr>Додаток 6 (по ІТП) </vt:lpstr>
      <vt:lpstr>Додаток 7 (без ІТП) (2)</vt:lpstr>
      <vt:lpstr>Додаток 8 (по ІТП)  </vt:lpstr>
      <vt:lpstr>Дод 9 (Гар.вода без ІТП)</vt:lpstr>
      <vt:lpstr>Дод.10 (Гар.вода по ІТП)</vt:lpstr>
      <vt:lpstr>'Дод 9 (Гар.вода без ІТП)'!Заголовки_для_друку</vt:lpstr>
      <vt:lpstr>'Дод.10 (Гар.вода по ІТП)'!Заголовки_для_друку</vt:lpstr>
      <vt:lpstr>'Додаток 1'!Заголовки_для_друку</vt:lpstr>
      <vt:lpstr>'Додаток 2'!Заголовки_для_друку</vt:lpstr>
      <vt:lpstr>'Додаток 5 (без ІТП)'!Заголовки_для_друку</vt:lpstr>
      <vt:lpstr>'Додаток 6 (по ІТП) '!Заголовки_для_друку</vt:lpstr>
      <vt:lpstr>'Додаток 7 (без ІТП) (2)'!Заголовки_для_друку</vt:lpstr>
      <vt:lpstr>'Додаток 8 (по ІТП)  '!Заголовки_для_друку</vt:lpstr>
      <vt:lpstr>'Дод 9 (Гар.вода без ІТП)'!Область_друку</vt:lpstr>
      <vt:lpstr>'Дод.10 (Гар.вода по ІТП)'!Область_друку</vt:lpstr>
      <vt:lpstr>'Додаток 1'!Область_друку</vt:lpstr>
      <vt:lpstr>'Додаток 2'!Область_друку</vt:lpstr>
      <vt:lpstr>'Додаток 3'!Область_друку</vt:lpstr>
      <vt:lpstr>'Додаток 4'!Область_друку</vt:lpstr>
      <vt:lpstr>'Додаток 5 (без ІТП)'!Область_друку</vt:lpstr>
      <vt:lpstr>'Додаток 6 (по ІТП) '!Область_друку</vt:lpstr>
      <vt:lpstr>'Додаток 7 (без ІТП) (2)'!Область_друку</vt:lpstr>
      <vt:lpstr>'Додаток 8 (по ІТП)  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PEO_4</dc:creator>
  <cp:lastModifiedBy>User</cp:lastModifiedBy>
  <cp:lastPrinted>2020-08-18T12:54:21Z</cp:lastPrinted>
  <dcterms:created xsi:type="dcterms:W3CDTF">2020-06-24T13:59:22Z</dcterms:created>
  <dcterms:modified xsi:type="dcterms:W3CDTF">2020-08-20T12:29:22Z</dcterms:modified>
</cp:coreProperties>
</file>