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User\Desktop\РОЗП тарифи ДТКЕ на ТЕ 08.09.2021\06.10.2021 (с поправкой юстиции)\"/>
    </mc:Choice>
  </mc:AlternateContent>
  <xr:revisionPtr revIDLastSave="0" documentId="13_ncr:1_{E3383A5A-F6DF-4395-8685-2D54B9C97F1A}" xr6:coauthVersionLast="36" xr6:coauthVersionMax="36" xr10:uidLastSave="{00000000-0000-0000-0000-000000000000}"/>
  <bookViews>
    <workbookView xWindow="0" yWindow="0" windowWidth="20490" windowHeight="7545" tabRatio="780" activeTab="2" xr2:uid="{00000000-000D-0000-FFFF-FFFF00000000}"/>
  </bookViews>
  <sheets>
    <sheet name="Додаток 1" sheetId="1" r:id="rId1"/>
    <sheet name="Додаток 2" sheetId="3" r:id="rId2"/>
    <sheet name="Додаток 3 (без ІТП)" sheetId="11" r:id="rId3"/>
    <sheet name="Додаток 4 (по ІТП) " sheetId="15" r:id="rId4"/>
    <sheet name="Додаток 5 (без ІТП)" sheetId="7" r:id="rId5"/>
    <sheet name="Додаток 6 (з ІТП)" sheetId="16" r:id="rId6"/>
    <sheet name="Додаток 7 (без ІТП)" sheetId="17" r:id="rId7"/>
    <sheet name="Додаток 8 (з ІТП)" sheetId="18" r:id="rId8"/>
  </sheets>
  <definedNames>
    <definedName name="_xlnm.Print_Titles" localSheetId="0">'Додаток 1'!$12:$14</definedName>
    <definedName name="_xlnm.Print_Titles" localSheetId="1">'Додаток 2'!$13:$15</definedName>
    <definedName name="_xlnm.Print_Titles" localSheetId="4">'Додаток 5 (без ІТП)'!$13:$15</definedName>
    <definedName name="_xlnm.Print_Titles" localSheetId="5">'Додаток 6 (з ІТП)'!$13:$15</definedName>
    <definedName name="_xlnm.Print_Titles" localSheetId="6">'Додаток 7 (без ІТП)'!$13:$15</definedName>
    <definedName name="_xlnm.Print_Titles" localSheetId="7">'Додаток 8 (з ІТП)'!$13:$15</definedName>
    <definedName name="_xlnm.Print_Area" localSheetId="0">'Додаток 1'!$A$1:$F$57</definedName>
    <definedName name="_xlnm.Print_Area" localSheetId="1">'Додаток 2'!$A$1:$F$58</definedName>
    <definedName name="_xlnm.Print_Area" localSheetId="2">'Додаток 3 (без ІТП)'!$A$1:$J$53</definedName>
    <definedName name="_xlnm.Print_Area" localSheetId="3">'Додаток 4 (по ІТП) '!$A$1:$F$53</definedName>
    <definedName name="_xlnm.Print_Area" localSheetId="4">'Додаток 5 (без ІТП)'!$A$1:$J$61</definedName>
    <definedName name="_xlnm.Print_Area" localSheetId="5">'Додаток 6 (з ІТП)'!$A$1:$F$61</definedName>
    <definedName name="_xlnm.Print_Area" localSheetId="6">'Додаток 7 (без ІТП)'!$A$1:$J$60</definedName>
    <definedName name="_xlnm.Print_Area" localSheetId="7">'Додаток 8 (з ІТП)'!$A$1:$F$60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6" l="1"/>
  <c r="E33" i="16"/>
  <c r="J36" i="11"/>
  <c r="H36" i="11"/>
  <c r="F36" i="11"/>
  <c r="D36" i="11"/>
  <c r="F37" i="3" l="1"/>
  <c r="D47" i="3"/>
  <c r="F19" i="1" l="1"/>
  <c r="F20" i="1"/>
  <c r="F22" i="1"/>
  <c r="F24" i="15" l="1"/>
  <c r="F22" i="15"/>
  <c r="D22" i="15"/>
  <c r="H23" i="15"/>
  <c r="H24" i="15"/>
  <c r="H22" i="15"/>
  <c r="F28" i="1"/>
  <c r="H17" i="3"/>
  <c r="H16" i="1"/>
  <c r="D23" i="3"/>
  <c r="H36" i="3"/>
  <c r="H25" i="3"/>
  <c r="H20" i="3"/>
  <c r="H21" i="3"/>
  <c r="H22" i="3"/>
  <c r="H23" i="3"/>
  <c r="H24" i="3"/>
  <c r="H27" i="3"/>
  <c r="H28" i="3"/>
  <c r="H29" i="3"/>
  <c r="H31" i="3"/>
  <c r="H32" i="3"/>
  <c r="H33" i="3"/>
  <c r="H35" i="3"/>
  <c r="H37" i="3"/>
  <c r="H39" i="3"/>
  <c r="H40" i="3"/>
  <c r="H41" i="3"/>
  <c r="H42" i="3"/>
  <c r="H43" i="3"/>
  <c r="H28" i="1"/>
  <c r="H20" i="1"/>
  <c r="H19" i="1"/>
  <c r="H21" i="1"/>
  <c r="H22" i="1"/>
  <c r="H23" i="1"/>
  <c r="H24" i="1"/>
  <c r="H26" i="1"/>
  <c r="H27" i="1"/>
  <c r="H30" i="1"/>
  <c r="H31" i="1"/>
  <c r="H32" i="1"/>
  <c r="H34" i="1"/>
  <c r="H35" i="1"/>
  <c r="H36" i="1"/>
  <c r="H38" i="1"/>
  <c r="H39" i="1"/>
  <c r="H40" i="1"/>
  <c r="H41" i="1"/>
  <c r="H42" i="1"/>
  <c r="E55" i="18" l="1"/>
  <c r="C55" i="18"/>
  <c r="E54" i="18"/>
  <c r="C54" i="18"/>
  <c r="E53" i="18"/>
  <c r="C53" i="18"/>
  <c r="E52" i="18"/>
  <c r="C52" i="18"/>
  <c r="E51" i="18"/>
  <c r="C51" i="18"/>
  <c r="C50" i="18" s="1"/>
  <c r="E49" i="18"/>
  <c r="C49" i="18"/>
  <c r="E47" i="18"/>
  <c r="C47" i="18"/>
  <c r="E46" i="18"/>
  <c r="C46" i="18"/>
  <c r="E45" i="18"/>
  <c r="C45" i="18"/>
  <c r="E44" i="18"/>
  <c r="C44" i="18"/>
  <c r="E43" i="18"/>
  <c r="E42" i="18" s="1"/>
  <c r="C43" i="18"/>
  <c r="C42" i="18" s="1"/>
  <c r="E41" i="18"/>
  <c r="C41" i="18"/>
  <c r="E40" i="18"/>
  <c r="C40" i="18"/>
  <c r="E39" i="18"/>
  <c r="C39" i="18"/>
  <c r="E38" i="18"/>
  <c r="C38" i="18"/>
  <c r="E37" i="18"/>
  <c r="C37" i="18"/>
  <c r="E36" i="18"/>
  <c r="C36" i="18"/>
  <c r="E35" i="18"/>
  <c r="C35" i="18"/>
  <c r="E34" i="18"/>
  <c r="C34" i="18"/>
  <c r="E33" i="18"/>
  <c r="C33" i="18"/>
  <c r="E32" i="18"/>
  <c r="C32" i="18"/>
  <c r="E31" i="18"/>
  <c r="C31" i="18"/>
  <c r="C30" i="18" s="1"/>
  <c r="E30" i="18"/>
  <c r="E29" i="18"/>
  <c r="C29" i="18"/>
  <c r="E28" i="18"/>
  <c r="C28" i="18"/>
  <c r="E27" i="18"/>
  <c r="C27" i="18"/>
  <c r="E25" i="18"/>
  <c r="C25" i="18"/>
  <c r="F24" i="18"/>
  <c r="E24" i="18"/>
  <c r="C24" i="18"/>
  <c r="C23" i="18" s="1"/>
  <c r="I55" i="17"/>
  <c r="G55" i="17"/>
  <c r="E55" i="17"/>
  <c r="C55" i="17"/>
  <c r="I54" i="17"/>
  <c r="G54" i="17"/>
  <c r="E54" i="17"/>
  <c r="C54" i="17"/>
  <c r="I53" i="17"/>
  <c r="G53" i="17"/>
  <c r="E53" i="17"/>
  <c r="C53" i="17"/>
  <c r="I52" i="17"/>
  <c r="G52" i="17"/>
  <c r="E52" i="17"/>
  <c r="C52" i="17"/>
  <c r="I51" i="17"/>
  <c r="G51" i="17"/>
  <c r="G50" i="17" s="1"/>
  <c r="E51" i="17"/>
  <c r="C51" i="17"/>
  <c r="C50" i="17" s="1"/>
  <c r="I47" i="17"/>
  <c r="G47" i="17"/>
  <c r="E47" i="17"/>
  <c r="C47" i="17"/>
  <c r="I46" i="17"/>
  <c r="G46" i="17"/>
  <c r="E46" i="17"/>
  <c r="C46" i="17"/>
  <c r="I45" i="17"/>
  <c r="G45" i="17"/>
  <c r="E45" i="17"/>
  <c r="C45" i="17"/>
  <c r="I44" i="17"/>
  <c r="G44" i="17"/>
  <c r="E44" i="17"/>
  <c r="C44" i="17"/>
  <c r="I43" i="17"/>
  <c r="G43" i="17"/>
  <c r="E43" i="17"/>
  <c r="C43" i="17"/>
  <c r="I42" i="17"/>
  <c r="G42" i="17"/>
  <c r="E42" i="17"/>
  <c r="C42" i="17"/>
  <c r="I41" i="17"/>
  <c r="G41" i="17"/>
  <c r="E41" i="17"/>
  <c r="C41" i="17"/>
  <c r="I40" i="17"/>
  <c r="G40" i="17"/>
  <c r="E40" i="17"/>
  <c r="C40" i="17"/>
  <c r="I39" i="17"/>
  <c r="G39" i="17"/>
  <c r="E39" i="17"/>
  <c r="C39" i="17"/>
  <c r="I38" i="17"/>
  <c r="G38" i="17"/>
  <c r="E38" i="17"/>
  <c r="C38" i="17"/>
  <c r="I37" i="17"/>
  <c r="G37" i="17"/>
  <c r="E37" i="17"/>
  <c r="C37" i="17"/>
  <c r="I36" i="17"/>
  <c r="G36" i="17"/>
  <c r="E36" i="17"/>
  <c r="C36" i="17"/>
  <c r="I35" i="17"/>
  <c r="G35" i="17"/>
  <c r="E35" i="17"/>
  <c r="C35" i="17"/>
  <c r="I34" i="17"/>
  <c r="G34" i="17"/>
  <c r="E34" i="17"/>
  <c r="C34" i="17"/>
  <c r="G33" i="17"/>
  <c r="I33" i="17" s="1"/>
  <c r="C33" i="17"/>
  <c r="E33" i="17" s="1"/>
  <c r="G32" i="17"/>
  <c r="I32" i="17" s="1"/>
  <c r="C32" i="17"/>
  <c r="E32" i="17" s="1"/>
  <c r="G31" i="17"/>
  <c r="I31" i="17" s="1"/>
  <c r="C31" i="17"/>
  <c r="E31" i="17" s="1"/>
  <c r="G30" i="17"/>
  <c r="C30" i="17"/>
  <c r="G29" i="17"/>
  <c r="I29" i="17" s="1"/>
  <c r="C29" i="17"/>
  <c r="E29" i="17" s="1"/>
  <c r="G28" i="17"/>
  <c r="I28" i="17" s="1"/>
  <c r="C28" i="17"/>
  <c r="E28" i="17" s="1"/>
  <c r="G27" i="17"/>
  <c r="I27" i="17" s="1"/>
  <c r="C27" i="17"/>
  <c r="E27" i="17" s="1"/>
  <c r="G25" i="17"/>
  <c r="I25" i="17" s="1"/>
  <c r="C25" i="17"/>
  <c r="E25" i="17" s="1"/>
  <c r="J24" i="17"/>
  <c r="I24" i="17"/>
  <c r="H24" i="17"/>
  <c r="G24" i="17"/>
  <c r="E24" i="17"/>
  <c r="C24" i="17"/>
  <c r="C23" i="17" s="1"/>
  <c r="E49" i="16"/>
  <c r="C49" i="16"/>
  <c r="E47" i="16"/>
  <c r="C47" i="16"/>
  <c r="E46" i="16"/>
  <c r="C46" i="16"/>
  <c r="E55" i="16"/>
  <c r="C55" i="16"/>
  <c r="E54" i="16"/>
  <c r="C54" i="16"/>
  <c r="E53" i="16"/>
  <c r="C53" i="16"/>
  <c r="E52" i="16"/>
  <c r="C52" i="16"/>
  <c r="E51" i="16"/>
  <c r="C51" i="16"/>
  <c r="E45" i="16"/>
  <c r="C45" i="16"/>
  <c r="E44" i="16"/>
  <c r="C44" i="16"/>
  <c r="E43" i="16"/>
  <c r="C43" i="16"/>
  <c r="E41" i="16"/>
  <c r="C41" i="16"/>
  <c r="E40" i="16"/>
  <c r="C40" i="16"/>
  <c r="E39" i="16"/>
  <c r="E38" i="16" s="1"/>
  <c r="C39" i="16"/>
  <c r="C38" i="16" s="1"/>
  <c r="C37" i="16"/>
  <c r="E36" i="16"/>
  <c r="C36" i="16"/>
  <c r="E35" i="16"/>
  <c r="E34" i="16" s="1"/>
  <c r="C35" i="16"/>
  <c r="C34" i="16" s="1"/>
  <c r="C33" i="16"/>
  <c r="E32" i="16"/>
  <c r="C32" i="16"/>
  <c r="E31" i="16"/>
  <c r="C31" i="16"/>
  <c r="E29" i="16"/>
  <c r="C29" i="16"/>
  <c r="E25" i="16"/>
  <c r="C25" i="16"/>
  <c r="E42" i="16"/>
  <c r="C42" i="16"/>
  <c r="E28" i="16"/>
  <c r="C28" i="16"/>
  <c r="E27" i="16"/>
  <c r="C27" i="16"/>
  <c r="F24" i="16"/>
  <c r="E24" i="16"/>
  <c r="C24" i="16"/>
  <c r="I55" i="7"/>
  <c r="G55" i="7"/>
  <c r="E55" i="7"/>
  <c r="C55" i="7"/>
  <c r="I54" i="7"/>
  <c r="G54" i="7"/>
  <c r="E54" i="7"/>
  <c r="C54" i="7"/>
  <c r="I53" i="7"/>
  <c r="G53" i="7"/>
  <c r="E53" i="7"/>
  <c r="C53" i="7"/>
  <c r="I52" i="7"/>
  <c r="G52" i="7"/>
  <c r="E52" i="7"/>
  <c r="C52" i="7"/>
  <c r="I51" i="7"/>
  <c r="G51" i="7"/>
  <c r="G50" i="7" s="1"/>
  <c r="E51" i="7"/>
  <c r="C51" i="7"/>
  <c r="C50" i="7" s="1"/>
  <c r="I46" i="7"/>
  <c r="I47" i="7"/>
  <c r="G46" i="7"/>
  <c r="G47" i="7"/>
  <c r="E46" i="7"/>
  <c r="E47" i="7"/>
  <c r="C46" i="7"/>
  <c r="C47" i="7"/>
  <c r="I45" i="7"/>
  <c r="G45" i="7"/>
  <c r="E45" i="7"/>
  <c r="C45" i="7"/>
  <c r="I44" i="7"/>
  <c r="G44" i="7"/>
  <c r="E44" i="7"/>
  <c r="C44" i="7"/>
  <c r="I43" i="7"/>
  <c r="G43" i="7"/>
  <c r="G42" i="7" s="1"/>
  <c r="E43" i="7"/>
  <c r="E42" i="7" s="1"/>
  <c r="C43" i="7"/>
  <c r="C42" i="7" s="1"/>
  <c r="I41" i="7"/>
  <c r="G41" i="7"/>
  <c r="E41" i="7"/>
  <c r="C41" i="7"/>
  <c r="I40" i="7"/>
  <c r="G40" i="7"/>
  <c r="E40" i="7"/>
  <c r="C40" i="7"/>
  <c r="I39" i="7"/>
  <c r="G39" i="7"/>
  <c r="G38" i="7" s="1"/>
  <c r="E39" i="7"/>
  <c r="E38" i="7" s="1"/>
  <c r="C39" i="7"/>
  <c r="C38" i="7" s="1"/>
  <c r="E36" i="7"/>
  <c r="E37" i="7"/>
  <c r="C36" i="7"/>
  <c r="C37" i="7"/>
  <c r="I36" i="7"/>
  <c r="I37" i="7"/>
  <c r="G36" i="7"/>
  <c r="G37" i="7"/>
  <c r="I35" i="7"/>
  <c r="G35" i="7"/>
  <c r="E35" i="7"/>
  <c r="C35" i="7"/>
  <c r="G33" i="7"/>
  <c r="I33" i="7" s="1"/>
  <c r="C33" i="7"/>
  <c r="E33" i="7" s="1"/>
  <c r="G32" i="7"/>
  <c r="I32" i="7" s="1"/>
  <c r="C32" i="7"/>
  <c r="E32" i="7" s="1"/>
  <c r="G31" i="7"/>
  <c r="I31" i="7" s="1"/>
  <c r="C31" i="7"/>
  <c r="E31" i="7" s="1"/>
  <c r="E30" i="7" s="1"/>
  <c r="G29" i="7"/>
  <c r="I29" i="7" s="1"/>
  <c r="C29" i="7"/>
  <c r="E29" i="7" s="1"/>
  <c r="G28" i="7"/>
  <c r="I28" i="7" s="1"/>
  <c r="C28" i="7"/>
  <c r="E28" i="7" s="1"/>
  <c r="G27" i="7"/>
  <c r="I27" i="7" s="1"/>
  <c r="C27" i="7"/>
  <c r="E27" i="7" s="1"/>
  <c r="G25" i="7"/>
  <c r="I25" i="7" s="1"/>
  <c r="C25" i="7"/>
  <c r="E25" i="7" s="1"/>
  <c r="H24" i="7"/>
  <c r="I24" i="7"/>
  <c r="G24" i="7"/>
  <c r="G23" i="7" s="1"/>
  <c r="E24" i="7"/>
  <c r="C24" i="7"/>
  <c r="E50" i="18" l="1"/>
  <c r="G30" i="7"/>
  <c r="C23" i="16"/>
  <c r="E23" i="16"/>
  <c r="E50" i="17"/>
  <c r="I50" i="17"/>
  <c r="E23" i="18"/>
  <c r="G34" i="7"/>
  <c r="G22" i="7" s="1"/>
  <c r="G48" i="7" s="1"/>
  <c r="G56" i="7" s="1"/>
  <c r="G23" i="17"/>
  <c r="C50" i="16"/>
  <c r="C34" i="7"/>
  <c r="E34" i="7"/>
  <c r="E22" i="7" s="1"/>
  <c r="E48" i="7" s="1"/>
  <c r="C30" i="16"/>
  <c r="E50" i="7"/>
  <c r="C22" i="16"/>
  <c r="C48" i="16" s="1"/>
  <c r="C30" i="7"/>
  <c r="C22" i="18"/>
  <c r="C48" i="18" s="1"/>
  <c r="C56" i="18" s="1"/>
  <c r="E30" i="17"/>
  <c r="E23" i="7"/>
  <c r="C23" i="7"/>
  <c r="C22" i="17"/>
  <c r="C48" i="17" s="1"/>
  <c r="C56" i="17" s="1"/>
  <c r="E50" i="16"/>
  <c r="E30" i="16"/>
  <c r="I30" i="17"/>
  <c r="G22" i="17"/>
  <c r="G48" i="17" s="1"/>
  <c r="G56" i="17" s="1"/>
  <c r="E22" i="18"/>
  <c r="E48" i="18" s="1"/>
  <c r="E56" i="18" s="1"/>
  <c r="E23" i="17"/>
  <c r="I23" i="17"/>
  <c r="E22" i="17" l="1"/>
  <c r="E48" i="17" s="1"/>
  <c r="E56" i="17" s="1"/>
  <c r="E22" i="16"/>
  <c r="E48" i="16" s="1"/>
  <c r="E56" i="16" s="1"/>
  <c r="C22" i="7"/>
  <c r="C48" i="7" s="1"/>
  <c r="C56" i="7" s="1"/>
  <c r="E56" i="7"/>
  <c r="C56" i="16"/>
  <c r="I22" i="17"/>
  <c r="I48" i="17" s="1"/>
  <c r="I56" i="17" s="1"/>
  <c r="E21" i="15"/>
  <c r="C29" i="15"/>
  <c r="C21" i="15"/>
  <c r="J45" i="11"/>
  <c r="F46" i="15"/>
  <c r="D46" i="15"/>
  <c r="F45" i="15"/>
  <c r="D45" i="15"/>
  <c r="F44" i="15"/>
  <c r="D44" i="15"/>
  <c r="F43" i="15"/>
  <c r="D43" i="15"/>
  <c r="F42" i="15"/>
  <c r="F41" i="15" s="1"/>
  <c r="D42" i="15"/>
  <c r="D41" i="15" s="1"/>
  <c r="E41" i="15"/>
  <c r="C41" i="15"/>
  <c r="F40" i="15"/>
  <c r="D40" i="15"/>
  <c r="F38" i="15"/>
  <c r="D38" i="15"/>
  <c r="F37" i="15"/>
  <c r="D37" i="15"/>
  <c r="F36" i="15"/>
  <c r="D36" i="15"/>
  <c r="F35" i="15"/>
  <c r="D35" i="15"/>
  <c r="F34" i="15"/>
  <c r="D34" i="15"/>
  <c r="E33" i="15"/>
  <c r="C33" i="15"/>
  <c r="F32" i="15"/>
  <c r="D32" i="15"/>
  <c r="F31" i="15"/>
  <c r="D31" i="15"/>
  <c r="F30" i="15"/>
  <c r="D30" i="15"/>
  <c r="E29" i="15"/>
  <c r="F28" i="15"/>
  <c r="D28" i="15"/>
  <c r="F27" i="15"/>
  <c r="D27" i="15"/>
  <c r="F26" i="15"/>
  <c r="D26" i="15"/>
  <c r="E25" i="15"/>
  <c r="E18" i="15" s="1"/>
  <c r="C25" i="15"/>
  <c r="C18" i="15" s="1"/>
  <c r="D24" i="15"/>
  <c r="F23" i="15"/>
  <c r="D23" i="15"/>
  <c r="F21" i="15"/>
  <c r="D21" i="15"/>
  <c r="F20" i="15"/>
  <c r="D20" i="15"/>
  <c r="F19" i="15"/>
  <c r="D19" i="15"/>
  <c r="D40" i="11"/>
  <c r="F40" i="11"/>
  <c r="H40" i="11"/>
  <c r="H46" i="11"/>
  <c r="H45" i="11"/>
  <c r="H44" i="11"/>
  <c r="H43" i="11"/>
  <c r="H42" i="11"/>
  <c r="H38" i="11"/>
  <c r="H37" i="11"/>
  <c r="H35" i="11"/>
  <c r="H34" i="11"/>
  <c r="H32" i="11"/>
  <c r="H31" i="11"/>
  <c r="H30" i="11"/>
  <c r="H28" i="11"/>
  <c r="H27" i="11"/>
  <c r="H26" i="11"/>
  <c r="H24" i="11"/>
  <c r="H23" i="11"/>
  <c r="H22" i="11"/>
  <c r="H21" i="11"/>
  <c r="H20" i="11"/>
  <c r="H19" i="11"/>
  <c r="F46" i="11"/>
  <c r="F45" i="11"/>
  <c r="F44" i="11"/>
  <c r="F43" i="11"/>
  <c r="F42" i="11"/>
  <c r="F41" i="11" s="1"/>
  <c r="F38" i="11"/>
  <c r="F37" i="11"/>
  <c r="F35" i="11"/>
  <c r="F34" i="11"/>
  <c r="F32" i="11"/>
  <c r="F31" i="11"/>
  <c r="F29" i="11" s="1"/>
  <c r="F30" i="11"/>
  <c r="F28" i="11"/>
  <c r="F27" i="11"/>
  <c r="F26" i="11"/>
  <c r="F25" i="11" s="1"/>
  <c r="F23" i="11"/>
  <c r="F24" i="11"/>
  <c r="F22" i="11"/>
  <c r="F21" i="11"/>
  <c r="F20" i="11"/>
  <c r="F19" i="11"/>
  <c r="D46" i="11"/>
  <c r="D45" i="11"/>
  <c r="D44" i="11"/>
  <c r="D43" i="11"/>
  <c r="D42" i="11"/>
  <c r="D38" i="11"/>
  <c r="D37" i="11"/>
  <c r="D35" i="11"/>
  <c r="D34" i="11"/>
  <c r="D32" i="11"/>
  <c r="D31" i="11"/>
  <c r="D30" i="11"/>
  <c r="D28" i="11"/>
  <c r="D27" i="11"/>
  <c r="D25" i="11" s="1"/>
  <c r="D26" i="11"/>
  <c r="D23" i="11"/>
  <c r="D24" i="11"/>
  <c r="D22" i="11"/>
  <c r="D21" i="11"/>
  <c r="D20" i="11"/>
  <c r="D19" i="11"/>
  <c r="G41" i="11"/>
  <c r="E41" i="11"/>
  <c r="G33" i="11"/>
  <c r="E33" i="11"/>
  <c r="G29" i="11"/>
  <c r="E29" i="11"/>
  <c r="G25" i="11"/>
  <c r="E25" i="11"/>
  <c r="E18" i="11" s="1"/>
  <c r="E39" i="11" s="1"/>
  <c r="E16" i="11" s="1"/>
  <c r="F16" i="11" s="1"/>
  <c r="G18" i="11"/>
  <c r="G39" i="11" s="1"/>
  <c r="G16" i="11" s="1"/>
  <c r="H16" i="11" s="1"/>
  <c r="C41" i="11"/>
  <c r="C33" i="11"/>
  <c r="C29" i="11"/>
  <c r="C25" i="11"/>
  <c r="C18" i="11" s="1"/>
  <c r="D51" i="3"/>
  <c r="D50" i="3"/>
  <c r="D49" i="3"/>
  <c r="D48" i="3"/>
  <c r="D43" i="3"/>
  <c r="D42" i="3"/>
  <c r="D25" i="3"/>
  <c r="D41" i="3"/>
  <c r="D40" i="3"/>
  <c r="D39" i="3"/>
  <c r="D37" i="3"/>
  <c r="D36" i="3"/>
  <c r="D35" i="3"/>
  <c r="D34" i="3" s="1"/>
  <c r="D33" i="3"/>
  <c r="D32" i="3"/>
  <c r="D31" i="3"/>
  <c r="D29" i="3"/>
  <c r="D28" i="3"/>
  <c r="D27" i="3"/>
  <c r="D22" i="3"/>
  <c r="D21" i="3"/>
  <c r="D19" i="3" s="1"/>
  <c r="D20" i="3"/>
  <c r="C46" i="3"/>
  <c r="C38" i="3"/>
  <c r="H38" i="3" s="1"/>
  <c r="C34" i="3"/>
  <c r="H34" i="3" s="1"/>
  <c r="C30" i="3"/>
  <c r="H30" i="3" s="1"/>
  <c r="C26" i="3"/>
  <c r="H26" i="3" s="1"/>
  <c r="C19" i="3"/>
  <c r="H19" i="3" s="1"/>
  <c r="D50" i="1"/>
  <c r="D49" i="1"/>
  <c r="D48" i="1"/>
  <c r="D47" i="1"/>
  <c r="D46" i="1"/>
  <c r="D41" i="1"/>
  <c r="D42" i="1"/>
  <c r="D40" i="1"/>
  <c r="D39" i="1"/>
  <c r="D38" i="1"/>
  <c r="D36" i="1"/>
  <c r="D35" i="1"/>
  <c r="D34" i="1"/>
  <c r="D31" i="1"/>
  <c r="D32" i="1"/>
  <c r="D30" i="1"/>
  <c r="D28" i="1"/>
  <c r="D27" i="1"/>
  <c r="D26" i="1"/>
  <c r="D20" i="1"/>
  <c r="D21" i="1"/>
  <c r="D22" i="1"/>
  <c r="D23" i="1"/>
  <c r="D24" i="1"/>
  <c r="D19" i="1"/>
  <c r="D53" i="18" l="1"/>
  <c r="F53" i="17"/>
  <c r="D53" i="17"/>
  <c r="D53" i="16"/>
  <c r="F53" i="7"/>
  <c r="D53" i="7"/>
  <c r="F18" i="11"/>
  <c r="D49" i="18"/>
  <c r="D49" i="16"/>
  <c r="D52" i="18"/>
  <c r="F52" i="17"/>
  <c r="D52" i="17"/>
  <c r="D52" i="16"/>
  <c r="F52" i="7"/>
  <c r="D52" i="7"/>
  <c r="D54" i="18"/>
  <c r="F54" i="17"/>
  <c r="D54" i="17"/>
  <c r="D54" i="16"/>
  <c r="F54" i="7"/>
  <c r="D54" i="7"/>
  <c r="D41" i="11"/>
  <c r="H41" i="11"/>
  <c r="D44" i="18"/>
  <c r="D44" i="16"/>
  <c r="D33" i="15"/>
  <c r="D43" i="18"/>
  <c r="D43" i="16"/>
  <c r="D45" i="18"/>
  <c r="D45" i="16"/>
  <c r="H33" i="11"/>
  <c r="H20" i="17"/>
  <c r="H20" i="7"/>
  <c r="F44" i="7"/>
  <c r="F44" i="17"/>
  <c r="F43" i="17"/>
  <c r="F43" i="7"/>
  <c r="F45" i="17"/>
  <c r="F45" i="7"/>
  <c r="F20" i="7"/>
  <c r="F20" i="17"/>
  <c r="D43" i="17"/>
  <c r="D43" i="7"/>
  <c r="D45" i="17"/>
  <c r="D45" i="7"/>
  <c r="D33" i="11"/>
  <c r="D44" i="17"/>
  <c r="D44" i="7"/>
  <c r="F47" i="17"/>
  <c r="D47" i="17"/>
  <c r="F47" i="7"/>
  <c r="D47" i="18"/>
  <c r="D47" i="16"/>
  <c r="D47" i="7"/>
  <c r="D30" i="3"/>
  <c r="C18" i="3"/>
  <c r="C44" i="3" s="1"/>
  <c r="D55" i="16"/>
  <c r="F55" i="7"/>
  <c r="D55" i="7"/>
  <c r="D55" i="18"/>
  <c r="F55" i="17"/>
  <c r="D55" i="17"/>
  <c r="D51" i="18"/>
  <c r="F51" i="17"/>
  <c r="D51" i="17"/>
  <c r="D51" i="16"/>
  <c r="D50" i="16" s="1"/>
  <c r="F51" i="7"/>
  <c r="D51" i="7"/>
  <c r="D46" i="18"/>
  <c r="F46" i="17"/>
  <c r="D46" i="17"/>
  <c r="D46" i="16"/>
  <c r="F46" i="7"/>
  <c r="D46" i="7"/>
  <c r="F39" i="17"/>
  <c r="D39" i="17"/>
  <c r="F39" i="7"/>
  <c r="D39" i="18"/>
  <c r="D39" i="16"/>
  <c r="D39" i="7"/>
  <c r="F41" i="17"/>
  <c r="D41" i="17"/>
  <c r="F41" i="7"/>
  <c r="D41" i="18"/>
  <c r="D41" i="16"/>
  <c r="D41" i="7"/>
  <c r="D40" i="18"/>
  <c r="F40" i="17"/>
  <c r="D40" i="17"/>
  <c r="D40" i="16"/>
  <c r="F40" i="7"/>
  <c r="D40" i="7"/>
  <c r="F37" i="17"/>
  <c r="D37" i="17"/>
  <c r="D37" i="16"/>
  <c r="D37" i="18"/>
  <c r="F37" i="7"/>
  <c r="D37" i="7"/>
  <c r="F35" i="17"/>
  <c r="D35" i="17"/>
  <c r="D35" i="16"/>
  <c r="F35" i="7"/>
  <c r="D35" i="18"/>
  <c r="D35" i="7"/>
  <c r="D34" i="7" s="1"/>
  <c r="D36" i="18"/>
  <c r="F36" i="17"/>
  <c r="D36" i="17"/>
  <c r="F36" i="7"/>
  <c r="D36" i="7"/>
  <c r="D36" i="16"/>
  <c r="D31" i="18"/>
  <c r="D31" i="7"/>
  <c r="D31" i="16"/>
  <c r="D31" i="17"/>
  <c r="D33" i="18"/>
  <c r="D33" i="7"/>
  <c r="F33" i="7" s="1"/>
  <c r="D33" i="17"/>
  <c r="F33" i="17" s="1"/>
  <c r="D33" i="16"/>
  <c r="D32" i="17"/>
  <c r="F32" i="17" s="1"/>
  <c r="D32" i="16"/>
  <c r="D32" i="18"/>
  <c r="D32" i="7"/>
  <c r="F32" i="7" s="1"/>
  <c r="D28" i="7"/>
  <c r="F28" i="7" s="1"/>
  <c r="D28" i="18"/>
  <c r="D28" i="17"/>
  <c r="F28" i="17" s="1"/>
  <c r="D28" i="16"/>
  <c r="D29" i="18"/>
  <c r="D29" i="17"/>
  <c r="F29" i="17" s="1"/>
  <c r="D29" i="7"/>
  <c r="F29" i="7" s="1"/>
  <c r="D29" i="16"/>
  <c r="D27" i="7"/>
  <c r="F27" i="7" s="1"/>
  <c r="D27" i="18"/>
  <c r="D27" i="17"/>
  <c r="F27" i="17" s="1"/>
  <c r="D27" i="16"/>
  <c r="D25" i="18"/>
  <c r="D25" i="17"/>
  <c r="F25" i="17" s="1"/>
  <c r="D25" i="16"/>
  <c r="D25" i="7"/>
  <c r="F25" i="7" s="1"/>
  <c r="D24" i="18"/>
  <c r="F24" i="17"/>
  <c r="D24" i="17"/>
  <c r="F24" i="7"/>
  <c r="D24" i="7"/>
  <c r="D24" i="16"/>
  <c r="C39" i="15"/>
  <c r="C16" i="15" s="1"/>
  <c r="D16" i="15" s="1"/>
  <c r="D25" i="15"/>
  <c r="D18" i="15" s="1"/>
  <c r="F29" i="15"/>
  <c r="E39" i="15"/>
  <c r="E16" i="15" s="1"/>
  <c r="F16" i="15" s="1"/>
  <c r="F25" i="15"/>
  <c r="F18" i="15" s="1"/>
  <c r="D29" i="15"/>
  <c r="F33" i="15"/>
  <c r="H29" i="11"/>
  <c r="H25" i="11"/>
  <c r="H18" i="11" s="1"/>
  <c r="F33" i="11"/>
  <c r="F39" i="11" s="1"/>
  <c r="D18" i="11"/>
  <c r="C39" i="11"/>
  <c r="C16" i="11" s="1"/>
  <c r="D16" i="11" s="1"/>
  <c r="D29" i="11"/>
  <c r="D46" i="3"/>
  <c r="D26" i="3"/>
  <c r="D18" i="3" s="1"/>
  <c r="D44" i="3" s="1"/>
  <c r="D34" i="17" l="1"/>
  <c r="F50" i="17"/>
  <c r="F39" i="15"/>
  <c r="F20" i="18"/>
  <c r="F20" i="16"/>
  <c r="D42" i="18"/>
  <c r="D42" i="16"/>
  <c r="D20" i="16"/>
  <c r="D20" i="18"/>
  <c r="H39" i="11"/>
  <c r="F42" i="7"/>
  <c r="F42" i="17"/>
  <c r="D50" i="7"/>
  <c r="D42" i="7"/>
  <c r="D42" i="17"/>
  <c r="D39" i="11"/>
  <c r="D20" i="17"/>
  <c r="D20" i="7"/>
  <c r="F50" i="7"/>
  <c r="D50" i="17"/>
  <c r="D50" i="18"/>
  <c r="D30" i="16"/>
  <c r="D23" i="16"/>
  <c r="F23" i="7"/>
  <c r="F23" i="17"/>
  <c r="H18" i="3"/>
  <c r="D38" i="7"/>
  <c r="D38" i="18"/>
  <c r="D38" i="17"/>
  <c r="D38" i="16"/>
  <c r="F38" i="7"/>
  <c r="F38" i="17"/>
  <c r="F34" i="7"/>
  <c r="D34" i="18"/>
  <c r="D34" i="16"/>
  <c r="F34" i="17"/>
  <c r="D30" i="18"/>
  <c r="F31" i="17"/>
  <c r="F30" i="17" s="1"/>
  <c r="D30" i="17"/>
  <c r="F31" i="7"/>
  <c r="F30" i="7" s="1"/>
  <c r="D30" i="7"/>
  <c r="D23" i="7"/>
  <c r="D23" i="17"/>
  <c r="D22" i="17" s="1"/>
  <c r="D23" i="18"/>
  <c r="D39" i="15"/>
  <c r="F22" i="7" l="1"/>
  <c r="F48" i="7" s="1"/>
  <c r="F56" i="7" s="1"/>
  <c r="F22" i="17"/>
  <c r="F48" i="17" s="1"/>
  <c r="F56" i="17" s="1"/>
  <c r="F57" i="17" s="1"/>
  <c r="D22" i="16"/>
  <c r="D48" i="16" s="1"/>
  <c r="D56" i="16" s="1"/>
  <c r="D48" i="17"/>
  <c r="D56" i="17" s="1"/>
  <c r="D57" i="17" s="1"/>
  <c r="D22" i="18"/>
  <c r="D48" i="18" s="1"/>
  <c r="D56" i="18" s="1"/>
  <c r="D57" i="18" s="1"/>
  <c r="H44" i="3"/>
  <c r="C16" i="3"/>
  <c r="D16" i="3" s="1"/>
  <c r="D22" i="7"/>
  <c r="D48" i="7" s="1"/>
  <c r="D56" i="7" s="1"/>
  <c r="D45" i="1"/>
  <c r="C45" i="1"/>
  <c r="D37" i="1"/>
  <c r="C37" i="1"/>
  <c r="E37" i="1"/>
  <c r="H37" i="1" s="1"/>
  <c r="F38" i="1"/>
  <c r="D33" i="1"/>
  <c r="C33" i="1"/>
  <c r="D29" i="1"/>
  <c r="C29" i="1"/>
  <c r="D25" i="1"/>
  <c r="C25" i="1"/>
  <c r="D18" i="1"/>
  <c r="D17" i="1" s="1"/>
  <c r="C18" i="1"/>
  <c r="C17" i="1" s="1"/>
  <c r="C43" i="1" s="1"/>
  <c r="C15" i="1" s="1"/>
  <c r="D15" i="1" s="1"/>
  <c r="F43" i="16" l="1"/>
  <c r="H43" i="17"/>
  <c r="F43" i="18"/>
  <c r="H43" i="7"/>
  <c r="H16" i="3"/>
  <c r="D18" i="18"/>
  <c r="D18" i="17"/>
  <c r="F18" i="7"/>
  <c r="F18" i="17"/>
  <c r="D18" i="16"/>
  <c r="D18" i="7"/>
  <c r="D43" i="1"/>
  <c r="F19" i="17" l="1"/>
  <c r="F17" i="17" s="1"/>
  <c r="D19" i="16"/>
  <c r="D17" i="16" s="1"/>
  <c r="F19" i="7"/>
  <c r="F17" i="7" s="1"/>
  <c r="D19" i="7"/>
  <c r="D17" i="7" s="1"/>
  <c r="D19" i="17"/>
  <c r="D17" i="17" s="1"/>
  <c r="D19" i="18"/>
  <c r="D17" i="18" s="1"/>
  <c r="F32" i="1"/>
  <c r="I23" i="7" l="1"/>
  <c r="I38" i="7"/>
  <c r="I42" i="7"/>
  <c r="I50" i="7"/>
  <c r="I30" i="7"/>
  <c r="I34" i="7"/>
  <c r="I22" i="7" l="1"/>
  <c r="I48" i="7" s="1"/>
  <c r="I56" i="7" s="1"/>
  <c r="J46" i="11"/>
  <c r="J44" i="11"/>
  <c r="J43" i="11"/>
  <c r="J42" i="11"/>
  <c r="I41" i="11"/>
  <c r="J40" i="11"/>
  <c r="J38" i="11"/>
  <c r="J37" i="11"/>
  <c r="J35" i="11"/>
  <c r="J34" i="11"/>
  <c r="I33" i="11"/>
  <c r="J32" i="11"/>
  <c r="J31" i="11"/>
  <c r="J30" i="11"/>
  <c r="I29" i="11"/>
  <c r="J28" i="11"/>
  <c r="J27" i="11"/>
  <c r="J26" i="11"/>
  <c r="I25" i="11"/>
  <c r="I18" i="11" s="1"/>
  <c r="I39" i="11" s="1"/>
  <c r="J24" i="11"/>
  <c r="J23" i="11"/>
  <c r="J22" i="11"/>
  <c r="J21" i="11"/>
  <c r="J20" i="11"/>
  <c r="J19" i="11"/>
  <c r="F43" i="3"/>
  <c r="F42" i="3"/>
  <c r="F48" i="3"/>
  <c r="F49" i="3"/>
  <c r="F50" i="3"/>
  <c r="F51" i="3"/>
  <c r="F47" i="3"/>
  <c r="F20" i="3"/>
  <c r="F21" i="3"/>
  <c r="F22" i="3"/>
  <c r="F23" i="3"/>
  <c r="F25" i="3"/>
  <c r="F27" i="3"/>
  <c r="F28" i="3"/>
  <c r="F29" i="3"/>
  <c r="F31" i="3"/>
  <c r="F32" i="3"/>
  <c r="F33" i="3"/>
  <c r="F35" i="3"/>
  <c r="F36" i="3"/>
  <c r="E19" i="3"/>
  <c r="E46" i="3"/>
  <c r="E38" i="3"/>
  <c r="E34" i="3"/>
  <c r="E30" i="3"/>
  <c r="E26" i="3"/>
  <c r="F31" i="1"/>
  <c r="F30" i="1"/>
  <c r="F21" i="1"/>
  <c r="F23" i="1"/>
  <c r="F24" i="1"/>
  <c r="F26" i="1"/>
  <c r="F27" i="1"/>
  <c r="F34" i="1"/>
  <c r="F35" i="1"/>
  <c r="F36" i="1"/>
  <c r="F39" i="1"/>
  <c r="F40" i="1"/>
  <c r="F41" i="1"/>
  <c r="F42" i="1"/>
  <c r="F44" i="1"/>
  <c r="F46" i="1"/>
  <c r="F47" i="1"/>
  <c r="F48" i="1"/>
  <c r="F49" i="1"/>
  <c r="F50" i="1"/>
  <c r="E33" i="1"/>
  <c r="H33" i="1" s="1"/>
  <c r="E29" i="1"/>
  <c r="H29" i="1" s="1"/>
  <c r="E25" i="1"/>
  <c r="H25" i="1" s="1"/>
  <c r="E18" i="1"/>
  <c r="H18" i="1" s="1"/>
  <c r="E45" i="1"/>
  <c r="F54" i="18" l="1"/>
  <c r="J54" i="17"/>
  <c r="H54" i="17"/>
  <c r="F54" i="16"/>
  <c r="J54" i="7"/>
  <c r="H54" i="7"/>
  <c r="F52" i="18"/>
  <c r="J52" i="17"/>
  <c r="H52" i="17"/>
  <c r="F52" i="16"/>
  <c r="J52" i="7"/>
  <c r="H52" i="7"/>
  <c r="F49" i="18"/>
  <c r="F49" i="16"/>
  <c r="F44" i="18"/>
  <c r="H44" i="7"/>
  <c r="F44" i="16"/>
  <c r="H44" i="17"/>
  <c r="F53" i="18"/>
  <c r="J53" i="17"/>
  <c r="H53" i="17"/>
  <c r="F53" i="16"/>
  <c r="J53" i="7"/>
  <c r="H53" i="7"/>
  <c r="J47" i="17"/>
  <c r="H47" i="17"/>
  <c r="J47" i="7"/>
  <c r="F47" i="18"/>
  <c r="F47" i="16"/>
  <c r="H47" i="7"/>
  <c r="F45" i="16"/>
  <c r="H45" i="17"/>
  <c r="F45" i="18"/>
  <c r="H45" i="7"/>
  <c r="J45" i="17"/>
  <c r="J45" i="7"/>
  <c r="J41" i="11"/>
  <c r="J44" i="7"/>
  <c r="J44" i="17"/>
  <c r="J43" i="17"/>
  <c r="J43" i="7"/>
  <c r="F37" i="18"/>
  <c r="J37" i="7"/>
  <c r="J37" i="17"/>
  <c r="F37" i="16"/>
  <c r="H37" i="7"/>
  <c r="H37" i="17"/>
  <c r="F33" i="18"/>
  <c r="H33" i="17"/>
  <c r="J33" i="17" s="1"/>
  <c r="F33" i="16"/>
  <c r="H33" i="7"/>
  <c r="J33" i="7" s="1"/>
  <c r="F27" i="18"/>
  <c r="H27" i="17"/>
  <c r="J27" i="17" s="1"/>
  <c r="F27" i="16"/>
  <c r="H27" i="7"/>
  <c r="J27" i="7" s="1"/>
  <c r="F25" i="16"/>
  <c r="H25" i="7"/>
  <c r="J25" i="7" s="1"/>
  <c r="F25" i="18"/>
  <c r="H25" i="17"/>
  <c r="J25" i="17" s="1"/>
  <c r="J51" i="17"/>
  <c r="H51" i="17"/>
  <c r="F51" i="18"/>
  <c r="F51" i="16"/>
  <c r="J51" i="7"/>
  <c r="H51" i="7"/>
  <c r="F55" i="18"/>
  <c r="F50" i="18" s="1"/>
  <c r="J55" i="17"/>
  <c r="H55" i="17"/>
  <c r="F55" i="16"/>
  <c r="J55" i="7"/>
  <c r="H55" i="7"/>
  <c r="F46" i="18"/>
  <c r="F46" i="16"/>
  <c r="J46" i="7"/>
  <c r="H46" i="7"/>
  <c r="J46" i="17"/>
  <c r="H46" i="17"/>
  <c r="F40" i="18"/>
  <c r="F40" i="16"/>
  <c r="J40" i="7"/>
  <c r="H40" i="7"/>
  <c r="J40" i="17"/>
  <c r="H40" i="17"/>
  <c r="F41" i="18"/>
  <c r="F41" i="16"/>
  <c r="J41" i="7"/>
  <c r="H41" i="7"/>
  <c r="J41" i="17"/>
  <c r="H41" i="17"/>
  <c r="F39" i="18"/>
  <c r="F38" i="18" s="1"/>
  <c r="F39" i="16"/>
  <c r="F38" i="16" s="1"/>
  <c r="J39" i="7"/>
  <c r="H39" i="7"/>
  <c r="H38" i="7" s="1"/>
  <c r="J39" i="17"/>
  <c r="J38" i="17" s="1"/>
  <c r="H39" i="17"/>
  <c r="H38" i="17" s="1"/>
  <c r="F36" i="18"/>
  <c r="F36" i="16"/>
  <c r="J36" i="17"/>
  <c r="H36" i="17"/>
  <c r="J36" i="7"/>
  <c r="H36" i="7"/>
  <c r="F35" i="18"/>
  <c r="F34" i="18" s="1"/>
  <c r="F35" i="16"/>
  <c r="F34" i="16" s="1"/>
  <c r="J35" i="17"/>
  <c r="J34" i="17" s="1"/>
  <c r="H35" i="17"/>
  <c r="H34" i="17" s="1"/>
  <c r="J35" i="7"/>
  <c r="H35" i="7"/>
  <c r="F32" i="18"/>
  <c r="H32" i="17"/>
  <c r="J32" i="17" s="1"/>
  <c r="F32" i="16"/>
  <c r="H32" i="7"/>
  <c r="J32" i="7" s="1"/>
  <c r="F31" i="18"/>
  <c r="F30" i="18" s="1"/>
  <c r="H31" i="17"/>
  <c r="F31" i="16"/>
  <c r="F30" i="16" s="1"/>
  <c r="H31" i="7"/>
  <c r="F29" i="18"/>
  <c r="F29" i="16"/>
  <c r="H29" i="7"/>
  <c r="J29" i="7" s="1"/>
  <c r="H29" i="17"/>
  <c r="J29" i="17" s="1"/>
  <c r="F28" i="18"/>
  <c r="F23" i="18" s="1"/>
  <c r="F22" i="18" s="1"/>
  <c r="H28" i="17"/>
  <c r="F28" i="16"/>
  <c r="F23" i="16" s="1"/>
  <c r="H28" i="7"/>
  <c r="F37" i="1"/>
  <c r="F30" i="3"/>
  <c r="F19" i="3"/>
  <c r="E17" i="1"/>
  <c r="F34" i="3"/>
  <c r="F26" i="3"/>
  <c r="F46" i="3"/>
  <c r="F45" i="1"/>
  <c r="F33" i="1"/>
  <c r="F18" i="1"/>
  <c r="F25" i="1"/>
  <c r="J24" i="7"/>
  <c r="J33" i="11"/>
  <c r="J25" i="11"/>
  <c r="J29" i="11"/>
  <c r="J18" i="11"/>
  <c r="I16" i="11"/>
  <c r="J16" i="11" s="1"/>
  <c r="E18" i="3"/>
  <c r="E44" i="3" s="1"/>
  <c r="E16" i="3" s="1"/>
  <c r="F16" i="3" s="1"/>
  <c r="F29" i="1"/>
  <c r="F50" i="16" l="1"/>
  <c r="H50" i="7"/>
  <c r="J42" i="17"/>
  <c r="H42" i="17"/>
  <c r="H42" i="7"/>
  <c r="F42" i="16"/>
  <c r="F42" i="18"/>
  <c r="F48" i="18" s="1"/>
  <c r="F56" i="18" s="1"/>
  <c r="F57" i="18" s="1"/>
  <c r="F22" i="16"/>
  <c r="F48" i="16" s="1"/>
  <c r="F56" i="16" s="1"/>
  <c r="J20" i="7"/>
  <c r="J20" i="17"/>
  <c r="H50" i="17"/>
  <c r="H34" i="7"/>
  <c r="J19" i="17"/>
  <c r="F19" i="18"/>
  <c r="H19" i="17"/>
  <c r="F19" i="16"/>
  <c r="J19" i="7"/>
  <c r="H19" i="7"/>
  <c r="J50" i="17"/>
  <c r="J31" i="7"/>
  <c r="J30" i="7" s="1"/>
  <c r="H30" i="7"/>
  <c r="J31" i="17"/>
  <c r="J30" i="17" s="1"/>
  <c r="H30" i="17"/>
  <c r="J28" i="7"/>
  <c r="J23" i="7" s="1"/>
  <c r="H23" i="7"/>
  <c r="J28" i="17"/>
  <c r="J23" i="17" s="1"/>
  <c r="J22" i="17" s="1"/>
  <c r="J48" i="17" s="1"/>
  <c r="H23" i="17"/>
  <c r="H22" i="17" s="1"/>
  <c r="E43" i="1"/>
  <c r="H17" i="1"/>
  <c r="F18" i="3"/>
  <c r="F44" i="3" s="1"/>
  <c r="J39" i="11"/>
  <c r="F17" i="1"/>
  <c r="F43" i="1" s="1"/>
  <c r="J34" i="7"/>
  <c r="J38" i="7"/>
  <c r="J50" i="7"/>
  <c r="J42" i="7"/>
  <c r="H48" i="17" l="1"/>
  <c r="J56" i="17"/>
  <c r="J57" i="17" s="1"/>
  <c r="H56" i="17"/>
  <c r="H57" i="17" s="1"/>
  <c r="H22" i="7"/>
  <c r="H48" i="7" s="1"/>
  <c r="H56" i="7" s="1"/>
  <c r="E15" i="1"/>
  <c r="H43" i="1"/>
  <c r="J22" i="7"/>
  <c r="J48" i="7" s="1"/>
  <c r="J56" i="7" s="1"/>
  <c r="H15" i="1" l="1"/>
  <c r="F15" i="1"/>
  <c r="F18" i="18" l="1"/>
  <c r="F17" i="18" s="1"/>
  <c r="H18" i="17"/>
  <c r="H17" i="17" s="1"/>
  <c r="H18" i="7"/>
  <c r="H17" i="7" s="1"/>
  <c r="J18" i="17"/>
  <c r="J17" i="17" s="1"/>
  <c r="F18" i="16"/>
  <c r="F17" i="16" s="1"/>
  <c r="J18" i="7"/>
  <c r="J17" i="7" s="1"/>
</calcChain>
</file>

<file path=xl/sharedStrings.xml><?xml version="1.0" encoding="utf-8"?>
<sst xmlns="http://schemas.openxmlformats.org/spreadsheetml/2006/main" count="798" uniqueCount="135">
  <si>
    <t>№ 
з/п</t>
  </si>
  <si>
    <t>Виробнича собівартість, зокрема:</t>
  </si>
  <si>
    <t>1.1</t>
  </si>
  <si>
    <t>прямі матеріальні витрати, зокрема:</t>
  </si>
  <si>
    <t>1.1.1</t>
  </si>
  <si>
    <t>паливо</t>
  </si>
  <si>
    <t>1.1.2</t>
  </si>
  <si>
    <t>електроенергія</t>
  </si>
  <si>
    <t>1.1.3</t>
  </si>
  <si>
    <t>1.1.4</t>
  </si>
  <si>
    <t>вода для технологічних потреб та водовідведення</t>
  </si>
  <si>
    <t>1.1.5</t>
  </si>
  <si>
    <t>1.2</t>
  </si>
  <si>
    <t>прямі витрати на оплату праці</t>
  </si>
  <si>
    <t>1.3</t>
  </si>
  <si>
    <t>інші прямі витрати, зокрема: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</si>
  <si>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</si>
  <si>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</si>
  <si>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</si>
  <si>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</si>
  <si>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</si>
  <si>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</si>
  <si>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</si>
  <si>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зокрема:</t>
  </si>
  <si>
    <t>1.4.1</t>
  </si>
  <si>
    <t>витрати на оплату праці</t>
  </si>
  <si>
    <t>1.4.2</t>
  </si>
  <si>
    <t>1.4.3</t>
  </si>
  <si>
    <t xml:space="preserve">інші витрати </t>
  </si>
  <si>
    <t>Адміністративні витрати, зокрема:</t>
  </si>
  <si>
    <t>2.1</t>
  </si>
  <si>
    <t>2.2</t>
  </si>
  <si>
    <t>2.3</t>
  </si>
  <si>
    <t>інші витрати</t>
  </si>
  <si>
    <t>Витрати на збут, зокрема:</t>
  </si>
  <si>
    <t>3.1</t>
  </si>
  <si>
    <t>3.2</t>
  </si>
  <si>
    <t>3.3</t>
  </si>
  <si>
    <t>Фінансові витрати</t>
  </si>
  <si>
    <t>Витрати на відшкодування втрат</t>
  </si>
  <si>
    <t>8.1</t>
  </si>
  <si>
    <t>податок на прибуток</t>
  </si>
  <si>
    <t>8.2</t>
  </si>
  <si>
    <t>дивіденди</t>
  </si>
  <si>
    <t>резервний фонд (капітал)</t>
  </si>
  <si>
    <t>8.4</t>
  </si>
  <si>
    <t>на розвиток виробництва (виробничі інвестиції)</t>
  </si>
  <si>
    <t>8.5</t>
  </si>
  <si>
    <t>грн/Гкал</t>
  </si>
  <si>
    <t>Структура</t>
  </si>
  <si>
    <t>Найменування показників</t>
  </si>
  <si>
    <t>покупна теплова енергія</t>
  </si>
  <si>
    <t>Інші операційні витрати</t>
  </si>
  <si>
    <t>Повна собівартість</t>
  </si>
  <si>
    <t>Розрахунковий прибуток, усього, зокрема:</t>
  </si>
  <si>
    <t>транспортування теплової енергії тепловими мережами інших підприємств</t>
  </si>
  <si>
    <t>матеріали, запасні частини та інші матеріальні ресурси</t>
  </si>
  <si>
    <t>8.3</t>
  </si>
  <si>
    <t>прямі матеріальні витрати</t>
  </si>
  <si>
    <t>Тарифні витрати</t>
  </si>
  <si>
    <t>9</t>
  </si>
  <si>
    <t>I</t>
  </si>
  <si>
    <t>II</t>
  </si>
  <si>
    <t>Тариф на виробництво теплової енергії</t>
  </si>
  <si>
    <t>Тариф на транспортування теплової енергії</t>
  </si>
  <si>
    <t>Тариф на теплову енергію, у тому числі:</t>
  </si>
  <si>
    <t>Тариф на постачання теплової енергії</t>
  </si>
  <si>
    <t>Х</t>
  </si>
  <si>
    <t>Загальна вартість теплової енергії</t>
  </si>
  <si>
    <t>матеріали,запасні частини та інші матеріальні ресурси</t>
  </si>
  <si>
    <t xml:space="preserve">обласної військово-цивільної </t>
  </si>
  <si>
    <t>адміністрації</t>
  </si>
  <si>
    <t>без ПДВ</t>
  </si>
  <si>
    <t>тис. грн на рік</t>
  </si>
  <si>
    <t>Структура витрат на теплову енергію, тис. грн на рік</t>
  </si>
  <si>
    <t>Додаток 1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</si>
  <si>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</si>
  <si>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</si>
  <si>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</si>
  <si>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</si>
  <si>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</si>
  <si>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</si>
  <si>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>обласного комунального підприємства  «Донецьктеплокомуненерго»</t>
  </si>
  <si>
    <t>до розпорядження голови</t>
  </si>
  <si>
    <t>інше використання прибутку (обігові кошти)</t>
  </si>
  <si>
    <t>1.1.4.1</t>
  </si>
  <si>
    <t>у т.ч.:вартість втрат теплової енергії в теплових мережах</t>
  </si>
  <si>
    <t>7</t>
  </si>
  <si>
    <t>8</t>
  </si>
  <si>
    <t>Додаток 8</t>
  </si>
  <si>
    <t>тарифу  на виробництво теплової енергії</t>
  </si>
  <si>
    <t>Реалізація теплової енергії власним 
споживачам без ІТП, Гкал</t>
  </si>
  <si>
    <t>Реалізація теплової енергії власним споживачам, Гкал</t>
  </si>
  <si>
    <t>Структура тарифу на виробництво теплової енергії</t>
  </si>
  <si>
    <t>Тариф</t>
  </si>
  <si>
    <t>тарифу на транспортування теплової енергії</t>
  </si>
  <si>
    <t>Структура тарифу на транспортування теплової енергії</t>
  </si>
  <si>
    <t>Структура тарифу на постачання теплової енергії</t>
  </si>
  <si>
    <t>Структура тарифу на теплову енергію, грн/Гкал</t>
  </si>
  <si>
    <t>єдиний соціальний внесок</t>
  </si>
  <si>
    <t>амортизація</t>
  </si>
  <si>
    <t>единий соціальний внесок</t>
  </si>
  <si>
    <t>Відпуск теплової енергії з колекторів котелень  
власним споживачам, Гкал</t>
  </si>
  <si>
    <t>Для населення</t>
  </si>
  <si>
    <t>Для інших споживачів
(бюджетні установи, релігійні організації, інші споживачі)</t>
  </si>
  <si>
    <t>______________ № ______</t>
  </si>
  <si>
    <t>Структура тарифу на теплову енергію, грн/Гкал (без ПДВ)</t>
  </si>
  <si>
    <t>Загальна вартість теплової енергії без ІТП без ПДВ</t>
  </si>
  <si>
    <t>Тариф на послуги з постачання теплової енергії 
по  ІТП  з  ПДВ</t>
  </si>
  <si>
    <t>Загальна вартість теплової енергії по ІТП без ПДВ</t>
  </si>
  <si>
    <t>Донецької обласної державної адміністрації, керівника</t>
  </si>
  <si>
    <t>Сергій ГОНЧАРЕНКО</t>
  </si>
  <si>
    <t>Для населення
без врахування витрат на встановлення вузлів комерційного обліку</t>
  </si>
  <si>
    <t>Для населення
з врахуванням витрат на встановлення вузлів комерційного обліку</t>
  </si>
  <si>
    <t>Для інших споживачів
(бюджетні установи, релігійні організації, інші споживачі)
без врахування витрат на встановлення вузлів комерційного обліку</t>
  </si>
  <si>
    <t>Для інших споживачів
(бюджетні установи, релігійні організації, інші споживачі)
з врахуванням витрат на встановлення вузлів комерційного обліку</t>
  </si>
  <si>
    <t xml:space="preserve">Для населення
</t>
  </si>
  <si>
    <t>Для інших споживачів
(бюджетні установи, інші споживачі)
з врахуванням витрат на встановлення вузлів комерційного обліку</t>
  </si>
  <si>
    <t>Директор департаменту житлово-комунального господарства Донецької обласної державної адміністрації</t>
  </si>
  <si>
    <t>Директор департаменту житлово-комунального  господарства Донецької обласної державної адміністрації</t>
  </si>
  <si>
    <t>тарифу на постачання теплової енергії для споживачів без індивідуальних теплових пунктів</t>
  </si>
  <si>
    <t>тарифу на постачання теплової енергії для споживачів з індивідуальними тепловими пунктами</t>
  </si>
  <si>
    <t xml:space="preserve">Донецької обласної державної адміністрації, керівника обласної </t>
  </si>
  <si>
    <t>військово-цивільної адміністрації</t>
  </si>
  <si>
    <t>тарифу на теплову енергію для споживачів без індивідуальних теплових пунктів</t>
  </si>
  <si>
    <t xml:space="preserve">Директор департаменту житлово-комунального господарства Донецької обласної державної адміністрації </t>
  </si>
  <si>
    <t>І.І</t>
  </si>
  <si>
    <t>І.ІІ</t>
  </si>
  <si>
    <t>І.ІІІ</t>
  </si>
  <si>
    <t>тарифу на теплову енергію для споживачів з індивідуальними тепловими пунктами</t>
  </si>
  <si>
    <t>тарифу на послуги з постачання теплової енергії для споживачів без індивідуальних теплових пунктів</t>
  </si>
  <si>
    <t>тарифу на послуги з постачання теплової енергії для споживачів з індивідуальними тепловими пунктами</t>
  </si>
  <si>
    <t>х</t>
  </si>
  <si>
    <t>_________ №___________</t>
  </si>
  <si>
    <t>Тариф на послуги з постачання теплової енергії без  ІТП  з 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</si>
</sst>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%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6" fillId="2" borderId="8" xfId="0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/>
    </xf>
    <xf numFmtId="166" fontId="7" fillId="2" borderId="1" xfId="0" applyNumberFormat="1" applyFont="1" applyFill="1" applyBorder="1" applyAlignment="1">
      <alignment vertical="center" wrapText="1"/>
    </xf>
    <xf numFmtId="2" fontId="1" fillId="0" borderId="8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/>
    </xf>
    <xf numFmtId="164" fontId="5" fillId="0" borderId="0" xfId="0" applyNumberFormat="1" applyFont="1"/>
    <xf numFmtId="2" fontId="3" fillId="0" borderId="1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6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justify" vertical="center"/>
    </xf>
    <xf numFmtId="0" fontId="1" fillId="2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2" borderId="0" xfId="0" applyFont="1" applyFill="1" applyAlignment="1"/>
    <xf numFmtId="0" fontId="5" fillId="0" borderId="0" xfId="0" applyFont="1" applyAlignment="1"/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6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/>
    <xf numFmtId="2" fontId="5" fillId="0" borderId="8" xfId="0" applyNumberFormat="1" applyFont="1" applyBorder="1"/>
    <xf numFmtId="2" fontId="1" fillId="0" borderId="8" xfId="0" applyNumberFormat="1" applyFont="1" applyBorder="1"/>
    <xf numFmtId="49" fontId="3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/>
    <xf numFmtId="0" fontId="5" fillId="2" borderId="12" xfId="0" applyFont="1" applyFill="1" applyBorder="1"/>
    <xf numFmtId="0" fontId="2" fillId="0" borderId="0" xfId="0" applyFont="1" applyAlignment="1">
      <alignment horizontal="left" vertical="center" wrapText="1"/>
    </xf>
    <xf numFmtId="165" fontId="1" fillId="0" borderId="0" xfId="0" applyNumberFormat="1" applyFo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166" fontId="3" fillId="2" borderId="23" xfId="0" applyNumberFormat="1" applyFont="1" applyFill="1" applyBorder="1" applyAlignment="1">
      <alignment horizontal="right" vertical="center" wrapText="1"/>
    </xf>
    <xf numFmtId="2" fontId="5" fillId="0" borderId="23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166" fontId="5" fillId="2" borderId="1" xfId="0" applyNumberFormat="1" applyFont="1" applyFill="1" applyBorder="1"/>
    <xf numFmtId="2" fontId="5" fillId="2" borderId="8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166" fontId="1" fillId="2" borderId="1" xfId="0" applyNumberFormat="1" applyFont="1" applyFill="1" applyBorder="1"/>
    <xf numFmtId="0" fontId="1" fillId="2" borderId="8" xfId="0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3" fillId="2" borderId="8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2" fontId="5" fillId="2" borderId="8" xfId="0" applyNumberFormat="1" applyFont="1" applyFill="1" applyBorder="1"/>
    <xf numFmtId="164" fontId="1" fillId="2" borderId="1" xfId="0" applyNumberFormat="1" applyFont="1" applyFill="1" applyBorder="1"/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2" fontId="5" fillId="2" borderId="11" xfId="0" applyNumberFormat="1" applyFont="1" applyFill="1" applyBorder="1"/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165" fontId="1" fillId="2" borderId="20" xfId="0" applyNumberFormat="1" applyFont="1" applyFill="1" applyBorder="1"/>
    <xf numFmtId="165" fontId="1" fillId="2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2" fontId="5" fillId="2" borderId="12" xfId="0" applyNumberFormat="1" applyFont="1" applyFill="1" applyBorder="1"/>
    <xf numFmtId="0" fontId="2" fillId="0" borderId="0" xfId="0" applyFont="1" applyBorder="1" applyAlignment="1">
      <alignment horizontal="left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5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7" fillId="2" borderId="8" xfId="0" applyNumberFormat="1" applyFont="1" applyFill="1" applyBorder="1" applyAlignment="1">
      <alignment vertical="center" wrapText="1"/>
    </xf>
    <xf numFmtId="4" fontId="1" fillId="0" borderId="1" xfId="0" applyNumberFormat="1" applyFont="1" applyBorder="1"/>
    <xf numFmtId="4" fontId="1" fillId="0" borderId="8" xfId="0" applyNumberFormat="1" applyFont="1" applyBorder="1"/>
    <xf numFmtId="164" fontId="9" fillId="0" borderId="0" xfId="0" applyNumberFormat="1" applyFont="1"/>
    <xf numFmtId="4" fontId="5" fillId="0" borderId="1" xfId="0" applyNumberFormat="1" applyFont="1" applyBorder="1"/>
    <xf numFmtId="4" fontId="5" fillId="0" borderId="8" xfId="0" applyNumberFormat="1" applyFont="1" applyBorder="1"/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66" fontId="7" fillId="2" borderId="13" xfId="0" applyNumberFormat="1" applyFont="1" applyFill="1" applyBorder="1" applyAlignment="1">
      <alignment vertical="center" wrapText="1"/>
    </xf>
    <xf numFmtId="4" fontId="7" fillId="2" borderId="13" xfId="0" applyNumberFormat="1" applyFont="1" applyFill="1" applyBorder="1" applyAlignment="1">
      <alignment vertical="center" wrapText="1"/>
    </xf>
    <xf numFmtId="4" fontId="7" fillId="2" borderId="15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66" fontId="6" fillId="2" borderId="17" xfId="0" applyNumberFormat="1" applyFont="1" applyFill="1" applyBorder="1" applyAlignment="1">
      <alignment horizontal="right" wrapText="1"/>
    </xf>
    <xf numFmtId="4" fontId="6" fillId="2" borderId="17" xfId="0" applyNumberFormat="1" applyFont="1" applyFill="1" applyBorder="1" applyAlignment="1">
      <alignment horizontal="right" wrapText="1"/>
    </xf>
    <xf numFmtId="4" fontId="6" fillId="2" borderId="18" xfId="0" applyNumberFormat="1" applyFont="1" applyFill="1" applyBorder="1" applyAlignment="1">
      <alignment horizontal="right" wrapText="1"/>
    </xf>
    <xf numFmtId="166" fontId="9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66" fontId="6" fillId="2" borderId="20" xfId="0" applyNumberFormat="1" applyFont="1" applyFill="1" applyBorder="1" applyAlignment="1">
      <alignment horizontal="right" wrapText="1"/>
    </xf>
    <xf numFmtId="4" fontId="6" fillId="2" borderId="20" xfId="0" applyNumberFormat="1" applyFont="1" applyFill="1" applyBorder="1" applyAlignment="1">
      <alignment horizontal="right" wrapText="1"/>
    </xf>
    <xf numFmtId="4" fontId="6" fillId="2" borderId="0" xfId="0" applyNumberFormat="1" applyFont="1" applyFill="1" applyBorder="1" applyAlignment="1">
      <alignment horizontal="right" wrapText="1"/>
    </xf>
    <xf numFmtId="0" fontId="8" fillId="0" borderId="0" xfId="0" applyFont="1" applyFill="1"/>
    <xf numFmtId="0" fontId="9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66" fontId="6" fillId="2" borderId="13" xfId="0" applyNumberFormat="1" applyFont="1" applyFill="1" applyBorder="1" applyAlignment="1">
      <alignment horizontal="right" wrapText="1"/>
    </xf>
    <xf numFmtId="4" fontId="6" fillId="2" borderId="13" xfId="0" applyNumberFormat="1" applyFont="1" applyFill="1" applyBorder="1" applyAlignment="1">
      <alignment horizontal="right" wrapText="1"/>
    </xf>
    <xf numFmtId="4" fontId="6" fillId="2" borderId="15" xfId="0" applyNumberFormat="1" applyFont="1" applyFill="1" applyBorder="1" applyAlignment="1">
      <alignment horizontal="right" wrapText="1"/>
    </xf>
    <xf numFmtId="0" fontId="8" fillId="2" borderId="17" xfId="0" applyFont="1" applyFill="1" applyBorder="1"/>
    <xf numFmtId="2" fontId="5" fillId="0" borderId="17" xfId="0" applyNumberFormat="1" applyFont="1" applyBorder="1"/>
    <xf numFmtId="0" fontId="8" fillId="0" borderId="17" xfId="0" applyFont="1" applyFill="1" applyBorder="1"/>
    <xf numFmtId="2" fontId="5" fillId="0" borderId="18" xfId="0" applyNumberFormat="1" applyFont="1" applyBorder="1"/>
    <xf numFmtId="0" fontId="8" fillId="2" borderId="20" xfId="0" applyFont="1" applyFill="1" applyBorder="1"/>
    <xf numFmtId="2" fontId="5" fillId="0" borderId="20" xfId="0" applyNumberFormat="1" applyFont="1" applyBorder="1"/>
    <xf numFmtId="0" fontId="8" fillId="0" borderId="20" xfId="0" applyFont="1" applyFill="1" applyBorder="1"/>
    <xf numFmtId="2" fontId="5" fillId="0" borderId="0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2"/>
  <sheetViews>
    <sheetView view="pageBreakPreview" zoomScale="110" zoomScaleNormal="110" zoomScaleSheetLayoutView="110" workbookViewId="0">
      <selection activeCell="C12" sqref="C12"/>
    </sheetView>
  </sheetViews>
  <sheetFormatPr defaultRowHeight="24" customHeight="1" x14ac:dyDescent="0.25"/>
  <cols>
    <col min="1" max="1" width="8.85546875" style="64" customWidth="1"/>
    <col min="2" max="2" width="60.28515625" style="64" customWidth="1"/>
    <col min="3" max="3" width="19.28515625" style="64" customWidth="1"/>
    <col min="4" max="4" width="14.28515625" style="64" customWidth="1"/>
    <col min="5" max="5" width="26.140625" style="5" customWidth="1"/>
    <col min="6" max="6" width="18.140625" style="64" customWidth="1"/>
    <col min="7" max="7" width="3.5703125" style="64" customWidth="1"/>
    <col min="8" max="8" width="12.85546875" style="64" bestFit="1" customWidth="1"/>
    <col min="9" max="16384" width="9.140625" style="64"/>
  </cols>
  <sheetData>
    <row r="1" spans="1:8" ht="18.75" x14ac:dyDescent="0.25">
      <c r="E1" s="2" t="s">
        <v>75</v>
      </c>
    </row>
    <row r="2" spans="1:8" ht="18.75" x14ac:dyDescent="0.25">
      <c r="E2" s="3" t="s">
        <v>83</v>
      </c>
    </row>
    <row r="3" spans="1:8" ht="37.5" customHeight="1" x14ac:dyDescent="0.25">
      <c r="E3" s="4" t="s">
        <v>110</v>
      </c>
      <c r="F3" s="4"/>
    </row>
    <row r="4" spans="1:8" ht="19.5" customHeight="1" x14ac:dyDescent="0.25">
      <c r="E4" s="3" t="s">
        <v>70</v>
      </c>
    </row>
    <row r="5" spans="1:8" ht="23.25" customHeight="1" x14ac:dyDescent="0.25">
      <c r="E5" s="3" t="s">
        <v>71</v>
      </c>
    </row>
    <row r="6" spans="1:8" ht="18.75" x14ac:dyDescent="0.25">
      <c r="E6" s="5" t="s">
        <v>105</v>
      </c>
    </row>
    <row r="7" spans="1:8" ht="18.75" x14ac:dyDescent="0.3">
      <c r="A7" s="6" t="s">
        <v>49</v>
      </c>
      <c r="B7" s="6"/>
      <c r="C7" s="6"/>
      <c r="D7" s="6"/>
      <c r="E7" s="6"/>
      <c r="F7" s="6"/>
    </row>
    <row r="8" spans="1:8" ht="18.75" x14ac:dyDescent="0.25">
      <c r="A8" s="8" t="s">
        <v>90</v>
      </c>
      <c r="B8" s="8"/>
      <c r="C8" s="8"/>
      <c r="D8" s="8"/>
      <c r="E8" s="8"/>
      <c r="F8" s="8"/>
    </row>
    <row r="9" spans="1:8" ht="18.75" x14ac:dyDescent="0.25">
      <c r="A9" s="8" t="s">
        <v>82</v>
      </c>
      <c r="B9" s="8"/>
      <c r="C9" s="8"/>
      <c r="D9" s="8"/>
      <c r="E9" s="8"/>
      <c r="F9" s="8"/>
    </row>
    <row r="10" spans="1:8" ht="24" customHeight="1" thickBot="1" x14ac:dyDescent="0.35">
      <c r="A10" s="9"/>
      <c r="B10" s="9"/>
      <c r="C10" s="9"/>
      <c r="D10" s="9"/>
      <c r="E10" s="9"/>
      <c r="F10" s="10" t="s">
        <v>72</v>
      </c>
    </row>
    <row r="11" spans="1:8" ht="55.5" customHeight="1" x14ac:dyDescent="0.25">
      <c r="A11" s="11" t="s">
        <v>0</v>
      </c>
      <c r="B11" s="12" t="s">
        <v>50</v>
      </c>
      <c r="C11" s="13" t="s">
        <v>103</v>
      </c>
      <c r="D11" s="13"/>
      <c r="E11" s="65" t="s">
        <v>104</v>
      </c>
      <c r="F11" s="66"/>
    </row>
    <row r="12" spans="1:8" ht="53.25" customHeight="1" x14ac:dyDescent="0.25">
      <c r="A12" s="14"/>
      <c r="B12" s="15"/>
      <c r="C12" s="16" t="s">
        <v>59</v>
      </c>
      <c r="D12" s="16" t="s">
        <v>94</v>
      </c>
      <c r="E12" s="16" t="s">
        <v>59</v>
      </c>
      <c r="F12" s="17" t="s">
        <v>94</v>
      </c>
    </row>
    <row r="13" spans="1:8" ht="24" customHeight="1" x14ac:dyDescent="0.25">
      <c r="A13" s="14"/>
      <c r="B13" s="15"/>
      <c r="C13" s="18" t="s">
        <v>73</v>
      </c>
      <c r="D13" s="19" t="s">
        <v>48</v>
      </c>
      <c r="E13" s="18" t="s">
        <v>73</v>
      </c>
      <c r="F13" s="20" t="s">
        <v>48</v>
      </c>
    </row>
    <row r="14" spans="1:8" ht="24" customHeight="1" x14ac:dyDescent="0.25">
      <c r="A14" s="21">
        <v>1</v>
      </c>
      <c r="B14" s="22">
        <v>2</v>
      </c>
      <c r="C14" s="18">
        <v>3</v>
      </c>
      <c r="D14" s="19">
        <v>4</v>
      </c>
      <c r="E14" s="18">
        <v>5</v>
      </c>
      <c r="F14" s="20">
        <v>6</v>
      </c>
    </row>
    <row r="15" spans="1:8" ht="24" customHeight="1" x14ac:dyDescent="0.25">
      <c r="A15" s="25" t="s">
        <v>61</v>
      </c>
      <c r="B15" s="26" t="s">
        <v>63</v>
      </c>
      <c r="C15" s="27">
        <f>C43+C45</f>
        <v>1201273.4379999998</v>
      </c>
      <c r="D15" s="67">
        <f>ROUND(C15/C51*1000,2)</f>
        <v>1532.34</v>
      </c>
      <c r="E15" s="27">
        <f>E43+E45</f>
        <v>391783.19299999997</v>
      </c>
      <c r="F15" s="68">
        <f>ROUND(E15/E51*1000,2)</f>
        <v>1964.56</v>
      </c>
      <c r="H15" s="69">
        <f>ROUND(E15/$E$51*1000,4)</f>
        <v>1964.5565999999999</v>
      </c>
    </row>
    <row r="16" spans="1:8" ht="24" customHeight="1" x14ac:dyDescent="0.25">
      <c r="A16" s="25" t="s">
        <v>62</v>
      </c>
      <c r="B16" s="30" t="s">
        <v>93</v>
      </c>
      <c r="C16" s="31"/>
      <c r="D16" s="31"/>
      <c r="E16" s="31"/>
      <c r="F16" s="32"/>
      <c r="H16" s="70">
        <f t="shared" ref="H16" si="0">ROUND(E16/$E$51*1000,3)</f>
        <v>0</v>
      </c>
    </row>
    <row r="17" spans="1:8" s="70" customFormat="1" ht="24" customHeight="1" x14ac:dyDescent="0.25">
      <c r="A17" s="25">
        <v>1</v>
      </c>
      <c r="B17" s="34" t="s">
        <v>1</v>
      </c>
      <c r="C17" s="35">
        <f>C18+C24+C25+C29</f>
        <v>1131350.1140000001</v>
      </c>
      <c r="D17" s="36">
        <f>D18+D24+D25+D29</f>
        <v>1443.1399999999999</v>
      </c>
      <c r="E17" s="35">
        <f>E18+E24+E25+E29</f>
        <v>371901.08299999998</v>
      </c>
      <c r="F17" s="37">
        <f>F18+F24+F25+F29</f>
        <v>1864.86</v>
      </c>
      <c r="H17" s="70">
        <f>ROUND(E17/$E$51*1000,3)</f>
        <v>1864.86</v>
      </c>
    </row>
    <row r="18" spans="1:8" s="70" customFormat="1" ht="24" customHeight="1" x14ac:dyDescent="0.25">
      <c r="A18" s="38" t="s">
        <v>2</v>
      </c>
      <c r="B18" s="34" t="s">
        <v>3</v>
      </c>
      <c r="C18" s="35">
        <f>SUM(C19:C23)</f>
        <v>834687.57</v>
      </c>
      <c r="D18" s="36">
        <f>SUM(D19:D23)</f>
        <v>1064.7199999999998</v>
      </c>
      <c r="E18" s="35">
        <f>SUM(E19:E23)</f>
        <v>295042.533</v>
      </c>
      <c r="F18" s="37">
        <f>SUM(F19:F23)</f>
        <v>1479.47</v>
      </c>
      <c r="H18" s="70">
        <f t="shared" ref="H18:H43" si="1">ROUND(E18/$E$51*1000,3)</f>
        <v>1479.46</v>
      </c>
    </row>
    <row r="19" spans="1:8" ht="24" customHeight="1" x14ac:dyDescent="0.25">
      <c r="A19" s="39" t="s">
        <v>4</v>
      </c>
      <c r="B19" s="40" t="s">
        <v>5</v>
      </c>
      <c r="C19" s="41">
        <v>801439.196</v>
      </c>
      <c r="D19" s="71">
        <f>ROUND(C19/$C$51*1000,2)</f>
        <v>1022.31</v>
      </c>
      <c r="E19" s="43">
        <v>286428.63099999999</v>
      </c>
      <c r="F19" s="72">
        <f t="shared" ref="F19:F50" si="2">ROUND(E19/$E$51*1000,2)</f>
        <v>1436.27</v>
      </c>
      <c r="H19" s="70">
        <f t="shared" si="1"/>
        <v>1436.2670000000001</v>
      </c>
    </row>
    <row r="20" spans="1:8" ht="24" customHeight="1" x14ac:dyDescent="0.25">
      <c r="A20" s="39" t="s">
        <v>6</v>
      </c>
      <c r="B20" s="40" t="s">
        <v>7</v>
      </c>
      <c r="C20" s="41">
        <v>18682.379000000001</v>
      </c>
      <c r="D20" s="71">
        <f t="shared" ref="D20:D42" si="3">ROUND(C20/$C$51*1000,2)</f>
        <v>23.83</v>
      </c>
      <c r="E20" s="43">
        <v>4840.1819999999998</v>
      </c>
      <c r="F20" s="72">
        <f t="shared" si="2"/>
        <v>24.27</v>
      </c>
      <c r="H20" s="69">
        <f>ROUND(E20/$E$51*1000,4)</f>
        <v>24.270600000000002</v>
      </c>
    </row>
    <row r="21" spans="1:8" ht="24" customHeight="1" x14ac:dyDescent="0.25">
      <c r="A21" s="39" t="s">
        <v>8</v>
      </c>
      <c r="B21" s="40" t="s">
        <v>51</v>
      </c>
      <c r="C21" s="41"/>
      <c r="D21" s="71">
        <f t="shared" si="3"/>
        <v>0</v>
      </c>
      <c r="E21" s="43">
        <v>0</v>
      </c>
      <c r="F21" s="72">
        <f t="shared" si="2"/>
        <v>0</v>
      </c>
      <c r="H21" s="70">
        <f t="shared" si="1"/>
        <v>0</v>
      </c>
    </row>
    <row r="22" spans="1:8" ht="24" customHeight="1" x14ac:dyDescent="0.25">
      <c r="A22" s="39" t="s">
        <v>9</v>
      </c>
      <c r="B22" s="40" t="s">
        <v>10</v>
      </c>
      <c r="C22" s="41">
        <v>3761.922</v>
      </c>
      <c r="D22" s="71">
        <f t="shared" si="3"/>
        <v>4.8</v>
      </c>
      <c r="E22" s="43">
        <v>974.62900000000002</v>
      </c>
      <c r="F22" s="72">
        <f t="shared" si="2"/>
        <v>4.8899999999999997</v>
      </c>
      <c r="H22" s="70">
        <f t="shared" si="1"/>
        <v>4.8869999999999996</v>
      </c>
    </row>
    <row r="23" spans="1:8" ht="24" customHeight="1" x14ac:dyDescent="0.25">
      <c r="A23" s="39" t="s">
        <v>11</v>
      </c>
      <c r="B23" s="40" t="s">
        <v>69</v>
      </c>
      <c r="C23" s="41">
        <v>10804.073</v>
      </c>
      <c r="D23" s="71">
        <f t="shared" si="3"/>
        <v>13.78</v>
      </c>
      <c r="E23" s="43">
        <v>2799.0909999999999</v>
      </c>
      <c r="F23" s="72">
        <f t="shared" si="2"/>
        <v>14.04</v>
      </c>
      <c r="H23" s="70">
        <f t="shared" si="1"/>
        <v>14.036</v>
      </c>
    </row>
    <row r="24" spans="1:8" s="70" customFormat="1" ht="24" customHeight="1" x14ac:dyDescent="0.25">
      <c r="A24" s="38" t="s">
        <v>12</v>
      </c>
      <c r="B24" s="34" t="s">
        <v>13</v>
      </c>
      <c r="C24" s="45">
        <v>156862.44099999999</v>
      </c>
      <c r="D24" s="73">
        <f t="shared" si="3"/>
        <v>200.09</v>
      </c>
      <c r="E24" s="35">
        <v>40639.506999999998</v>
      </c>
      <c r="F24" s="68">
        <f t="shared" si="2"/>
        <v>203.78</v>
      </c>
      <c r="H24" s="70">
        <f t="shared" si="1"/>
        <v>203.78299999999999</v>
      </c>
    </row>
    <row r="25" spans="1:8" s="70" customFormat="1" ht="24" customHeight="1" x14ac:dyDescent="0.25">
      <c r="A25" s="38" t="s">
        <v>14</v>
      </c>
      <c r="B25" s="34" t="s">
        <v>15</v>
      </c>
      <c r="C25" s="35">
        <f>SUM(C26:C28)</f>
        <v>46769.164000000004</v>
      </c>
      <c r="D25" s="36">
        <f>SUM(D26:D28)</f>
        <v>59.660000000000004</v>
      </c>
      <c r="E25" s="35">
        <f>SUM(E26:E28)</f>
        <v>12116.832999999999</v>
      </c>
      <c r="F25" s="37">
        <f>SUM(F26:F28)</f>
        <v>60.76</v>
      </c>
      <c r="H25" s="70">
        <f t="shared" si="1"/>
        <v>60.759</v>
      </c>
    </row>
    <row r="26" spans="1:8" ht="24" customHeight="1" x14ac:dyDescent="0.25">
      <c r="A26" s="39" t="s">
        <v>16</v>
      </c>
      <c r="B26" s="40" t="s">
        <v>99</v>
      </c>
      <c r="C26" s="41">
        <v>34509.737000000001</v>
      </c>
      <c r="D26" s="71">
        <f t="shared" si="3"/>
        <v>44.02</v>
      </c>
      <c r="E26" s="43">
        <v>8940.6919999999991</v>
      </c>
      <c r="F26" s="72">
        <f t="shared" si="2"/>
        <v>44.83</v>
      </c>
      <c r="H26" s="70">
        <f t="shared" si="1"/>
        <v>44.832000000000001</v>
      </c>
    </row>
    <row r="27" spans="1:8" ht="24" customHeight="1" x14ac:dyDescent="0.25">
      <c r="A27" s="39" t="s">
        <v>18</v>
      </c>
      <c r="B27" s="40" t="s">
        <v>100</v>
      </c>
      <c r="C27" s="41">
        <v>5589.4759999999997</v>
      </c>
      <c r="D27" s="71">
        <f t="shared" si="3"/>
        <v>7.13</v>
      </c>
      <c r="E27" s="43">
        <v>1448.107</v>
      </c>
      <c r="F27" s="72">
        <f t="shared" si="2"/>
        <v>7.26</v>
      </c>
      <c r="H27" s="70">
        <f t="shared" si="1"/>
        <v>7.2610000000000001</v>
      </c>
    </row>
    <row r="28" spans="1:8" ht="24" customHeight="1" x14ac:dyDescent="0.25">
      <c r="A28" s="39" t="s">
        <v>20</v>
      </c>
      <c r="B28" s="40" t="s">
        <v>21</v>
      </c>
      <c r="C28" s="41">
        <v>6669.951</v>
      </c>
      <c r="D28" s="71">
        <f t="shared" si="3"/>
        <v>8.51</v>
      </c>
      <c r="E28" s="43">
        <v>1728.0340000000001</v>
      </c>
      <c r="F28" s="72">
        <f>ROUND(E28/$E$51*1000,2)</f>
        <v>8.67</v>
      </c>
      <c r="H28" s="69">
        <f>ROUND(E28/$E$51*1000,4)</f>
        <v>8.6649999999999991</v>
      </c>
    </row>
    <row r="29" spans="1:8" s="70" customFormat="1" ht="24" customHeight="1" x14ac:dyDescent="0.25">
      <c r="A29" s="38" t="s">
        <v>22</v>
      </c>
      <c r="B29" s="34" t="s">
        <v>23</v>
      </c>
      <c r="C29" s="35">
        <f>SUM(C30:C32)</f>
        <v>93030.939000000013</v>
      </c>
      <c r="D29" s="36">
        <f>SUM(D30:D32)</f>
        <v>118.67</v>
      </c>
      <c r="E29" s="35">
        <f>SUM(E30:E32)</f>
        <v>24102.21</v>
      </c>
      <c r="F29" s="37">
        <f>SUM(F30:F32)</f>
        <v>120.85</v>
      </c>
      <c r="H29" s="70">
        <f t="shared" si="1"/>
        <v>120.858</v>
      </c>
    </row>
    <row r="30" spans="1:8" ht="24" customHeight="1" x14ac:dyDescent="0.25">
      <c r="A30" s="39" t="s">
        <v>24</v>
      </c>
      <c r="B30" s="40" t="s">
        <v>25</v>
      </c>
      <c r="C30" s="41">
        <v>71951.267000000007</v>
      </c>
      <c r="D30" s="71">
        <f t="shared" si="3"/>
        <v>91.78</v>
      </c>
      <c r="E30" s="43">
        <v>18640.943999999989</v>
      </c>
      <c r="F30" s="72">
        <f t="shared" si="2"/>
        <v>93.47</v>
      </c>
      <c r="H30" s="70">
        <f t="shared" si="1"/>
        <v>93.472999999999999</v>
      </c>
    </row>
    <row r="31" spans="1:8" ht="24" customHeight="1" x14ac:dyDescent="0.25">
      <c r="A31" s="39" t="s">
        <v>26</v>
      </c>
      <c r="B31" s="40" t="s">
        <v>101</v>
      </c>
      <c r="C31" s="41">
        <v>15829.278</v>
      </c>
      <c r="D31" s="71">
        <f t="shared" si="3"/>
        <v>20.190000000000001</v>
      </c>
      <c r="E31" s="43">
        <v>4101.0079999999998</v>
      </c>
      <c r="F31" s="72">
        <f>ROUND(E31/$E$51*1000,2)</f>
        <v>20.56</v>
      </c>
      <c r="H31" s="74">
        <f t="shared" si="1"/>
        <v>20.564</v>
      </c>
    </row>
    <row r="32" spans="1:8" ht="24" customHeight="1" x14ac:dyDescent="0.25">
      <c r="A32" s="39" t="s">
        <v>27</v>
      </c>
      <c r="B32" s="40" t="s">
        <v>28</v>
      </c>
      <c r="C32" s="41">
        <v>5250.3940000000002</v>
      </c>
      <c r="D32" s="71">
        <f t="shared" si="3"/>
        <v>6.7</v>
      </c>
      <c r="E32" s="43">
        <v>1360.2580000000089</v>
      </c>
      <c r="F32" s="72">
        <f>ROUND(E32/$E$51*1000,2)</f>
        <v>6.82</v>
      </c>
      <c r="H32" s="70">
        <f t="shared" si="1"/>
        <v>6.8209999999999997</v>
      </c>
    </row>
    <row r="33" spans="1:8" s="70" customFormat="1" ht="24" customHeight="1" x14ac:dyDescent="0.25">
      <c r="A33" s="38">
        <v>2</v>
      </c>
      <c r="B33" s="34" t="s">
        <v>29</v>
      </c>
      <c r="C33" s="35">
        <f>SUM(C34:C36)</f>
        <v>43352.091999999997</v>
      </c>
      <c r="D33" s="36">
        <f>SUM(D34:D36)</f>
        <v>55.3</v>
      </c>
      <c r="E33" s="35">
        <f>SUM(E34:E36)</f>
        <v>11231.545999999998</v>
      </c>
      <c r="F33" s="37">
        <f>SUM(F34:F36)</f>
        <v>56.32</v>
      </c>
      <c r="H33" s="70">
        <f t="shared" si="1"/>
        <v>56.319000000000003</v>
      </c>
    </row>
    <row r="34" spans="1:8" ht="24" customHeight="1" x14ac:dyDescent="0.25">
      <c r="A34" s="39" t="s">
        <v>30</v>
      </c>
      <c r="B34" s="40" t="s">
        <v>25</v>
      </c>
      <c r="C34" s="41">
        <v>30755.851999999999</v>
      </c>
      <c r="D34" s="71">
        <f t="shared" si="3"/>
        <v>39.229999999999997</v>
      </c>
      <c r="E34" s="43">
        <v>7968.1450000000041</v>
      </c>
      <c r="F34" s="72">
        <f t="shared" si="2"/>
        <v>39.96</v>
      </c>
      <c r="H34" s="70">
        <f t="shared" si="1"/>
        <v>39.954999999999998</v>
      </c>
    </row>
    <row r="35" spans="1:8" ht="24" customHeight="1" x14ac:dyDescent="0.25">
      <c r="A35" s="39" t="s">
        <v>31</v>
      </c>
      <c r="B35" s="40" t="s">
        <v>99</v>
      </c>
      <c r="C35" s="41">
        <v>6766.2870000000003</v>
      </c>
      <c r="D35" s="71">
        <f t="shared" si="3"/>
        <v>8.6300000000000008</v>
      </c>
      <c r="E35" s="43">
        <v>1752.9920000000002</v>
      </c>
      <c r="F35" s="72">
        <f t="shared" si="2"/>
        <v>8.7899999999999991</v>
      </c>
      <c r="H35" s="70">
        <f t="shared" si="1"/>
        <v>8.7899999999999991</v>
      </c>
    </row>
    <row r="36" spans="1:8" ht="24" customHeight="1" x14ac:dyDescent="0.25">
      <c r="A36" s="39" t="s">
        <v>32</v>
      </c>
      <c r="B36" s="40" t="s">
        <v>33</v>
      </c>
      <c r="C36" s="41">
        <v>5829.9530000000004</v>
      </c>
      <c r="D36" s="71">
        <f t="shared" si="3"/>
        <v>7.44</v>
      </c>
      <c r="E36" s="43">
        <v>1510.4089999999951</v>
      </c>
      <c r="F36" s="72">
        <f t="shared" si="2"/>
        <v>7.57</v>
      </c>
      <c r="H36" s="70">
        <f t="shared" si="1"/>
        <v>7.5739999999999998</v>
      </c>
    </row>
    <row r="37" spans="1:8" s="70" customFormat="1" ht="24" customHeight="1" x14ac:dyDescent="0.25">
      <c r="A37" s="25">
        <v>3</v>
      </c>
      <c r="B37" s="34" t="s">
        <v>34</v>
      </c>
      <c r="C37" s="35">
        <f>SUM(C38:C40)</f>
        <v>0</v>
      </c>
      <c r="D37" s="36">
        <f>SUM(D38:D40)</f>
        <v>0</v>
      </c>
      <c r="E37" s="35">
        <f>SUM(E38:E40)</f>
        <v>0</v>
      </c>
      <c r="F37" s="37">
        <f>SUM(F38:F40)</f>
        <v>0</v>
      </c>
      <c r="H37" s="70">
        <f t="shared" si="1"/>
        <v>0</v>
      </c>
    </row>
    <row r="38" spans="1:8" ht="24" customHeight="1" x14ac:dyDescent="0.25">
      <c r="A38" s="39" t="s">
        <v>35</v>
      </c>
      <c r="B38" s="40" t="s">
        <v>25</v>
      </c>
      <c r="C38" s="41">
        <v>0</v>
      </c>
      <c r="D38" s="71">
        <f t="shared" si="3"/>
        <v>0</v>
      </c>
      <c r="E38" s="43">
        <v>0</v>
      </c>
      <c r="F38" s="72">
        <f t="shared" si="2"/>
        <v>0</v>
      </c>
      <c r="H38" s="70">
        <f t="shared" si="1"/>
        <v>0</v>
      </c>
    </row>
    <row r="39" spans="1:8" ht="24" customHeight="1" x14ac:dyDescent="0.25">
      <c r="A39" s="39" t="s">
        <v>36</v>
      </c>
      <c r="B39" s="40" t="s">
        <v>99</v>
      </c>
      <c r="C39" s="41">
        <v>0</v>
      </c>
      <c r="D39" s="71">
        <f t="shared" si="3"/>
        <v>0</v>
      </c>
      <c r="E39" s="43">
        <v>0</v>
      </c>
      <c r="F39" s="72">
        <f t="shared" si="2"/>
        <v>0</v>
      </c>
      <c r="H39" s="70">
        <f t="shared" si="1"/>
        <v>0</v>
      </c>
    </row>
    <row r="40" spans="1:8" ht="24" customHeight="1" x14ac:dyDescent="0.25">
      <c r="A40" s="39" t="s">
        <v>37</v>
      </c>
      <c r="B40" s="40" t="s">
        <v>33</v>
      </c>
      <c r="C40" s="41">
        <v>0</v>
      </c>
      <c r="D40" s="71">
        <f t="shared" si="3"/>
        <v>0</v>
      </c>
      <c r="E40" s="43">
        <v>0</v>
      </c>
      <c r="F40" s="72">
        <f t="shared" si="2"/>
        <v>0</v>
      </c>
      <c r="H40" s="70">
        <f t="shared" si="1"/>
        <v>0</v>
      </c>
    </row>
    <row r="41" spans="1:8" s="70" customFormat="1" ht="24" customHeight="1" x14ac:dyDescent="0.25">
      <c r="A41" s="25">
        <v>4</v>
      </c>
      <c r="B41" s="34" t="s">
        <v>52</v>
      </c>
      <c r="C41" s="45">
        <v>229.268</v>
      </c>
      <c r="D41" s="73">
        <f t="shared" si="3"/>
        <v>0.28999999999999998</v>
      </c>
      <c r="E41" s="35">
        <v>59.398000000000003</v>
      </c>
      <c r="F41" s="68">
        <f t="shared" si="2"/>
        <v>0.3</v>
      </c>
      <c r="H41" s="70">
        <f t="shared" si="1"/>
        <v>0.29799999999999999</v>
      </c>
    </row>
    <row r="42" spans="1:8" s="70" customFormat="1" ht="24" customHeight="1" x14ac:dyDescent="0.25">
      <c r="A42" s="25">
        <v>5</v>
      </c>
      <c r="B42" s="34" t="s">
        <v>38</v>
      </c>
      <c r="C42" s="45">
        <v>0</v>
      </c>
      <c r="D42" s="73">
        <f t="shared" si="3"/>
        <v>0</v>
      </c>
      <c r="E42" s="35">
        <v>0</v>
      </c>
      <c r="F42" s="68">
        <f t="shared" si="2"/>
        <v>0</v>
      </c>
      <c r="H42" s="70">
        <f t="shared" si="1"/>
        <v>0</v>
      </c>
    </row>
    <row r="43" spans="1:8" s="70" customFormat="1" ht="24" customHeight="1" x14ac:dyDescent="0.25">
      <c r="A43" s="25">
        <v>6</v>
      </c>
      <c r="B43" s="34" t="s">
        <v>53</v>
      </c>
      <c r="C43" s="35">
        <f>C17+C33+C37+C41</f>
        <v>1174931.4739999999</v>
      </c>
      <c r="D43" s="36">
        <f>D17+D33+D37+D41</f>
        <v>1498.7299999999998</v>
      </c>
      <c r="E43" s="35">
        <f>E17+E33+E37+E41</f>
        <v>383192.02699999994</v>
      </c>
      <c r="F43" s="37">
        <f>F17+F33+F37+F41</f>
        <v>1921.4799999999998</v>
      </c>
      <c r="H43" s="70">
        <f t="shared" si="1"/>
        <v>1921.4770000000001</v>
      </c>
    </row>
    <row r="44" spans="1:8" s="70" customFormat="1" ht="24" customHeight="1" x14ac:dyDescent="0.25">
      <c r="A44" s="25">
        <v>7</v>
      </c>
      <c r="B44" s="34" t="s">
        <v>39</v>
      </c>
      <c r="C44" s="45">
        <v>0</v>
      </c>
      <c r="D44" s="48">
        <v>0</v>
      </c>
      <c r="E44" s="35">
        <v>0</v>
      </c>
      <c r="F44" s="68">
        <f t="shared" si="2"/>
        <v>0</v>
      </c>
    </row>
    <row r="45" spans="1:8" s="70" customFormat="1" ht="24" customHeight="1" x14ac:dyDescent="0.25">
      <c r="A45" s="25">
        <v>8</v>
      </c>
      <c r="B45" s="34" t="s">
        <v>54</v>
      </c>
      <c r="C45" s="35">
        <f>SUM(C46:C50)</f>
        <v>26341.964</v>
      </c>
      <c r="D45" s="36">
        <f>SUM(D46:D50)</f>
        <v>33.61</v>
      </c>
      <c r="E45" s="35">
        <f>SUM(E46:E50)</f>
        <v>8591.1660000000011</v>
      </c>
      <c r="F45" s="37">
        <f>SUM(F46:F50)</f>
        <v>43.08</v>
      </c>
    </row>
    <row r="46" spans="1:8" ht="24" customHeight="1" x14ac:dyDescent="0.25">
      <c r="A46" s="39" t="s">
        <v>40</v>
      </c>
      <c r="B46" s="40" t="s">
        <v>41</v>
      </c>
      <c r="C46" s="41">
        <v>4018.2660000000001</v>
      </c>
      <c r="D46" s="71">
        <f t="shared" ref="D46:D50" si="4">ROUND(C46/$C$51*1000,2)</f>
        <v>5.13</v>
      </c>
      <c r="E46" s="43">
        <v>1310.5170000000001</v>
      </c>
      <c r="F46" s="72">
        <f t="shared" si="2"/>
        <v>6.57</v>
      </c>
    </row>
    <row r="47" spans="1:8" ht="24" customHeight="1" x14ac:dyDescent="0.25">
      <c r="A47" s="39" t="s">
        <v>42</v>
      </c>
      <c r="B47" s="40" t="s">
        <v>43</v>
      </c>
      <c r="C47" s="41">
        <v>0</v>
      </c>
      <c r="D47" s="71">
        <f t="shared" si="4"/>
        <v>0</v>
      </c>
      <c r="E47" s="43">
        <v>0</v>
      </c>
      <c r="F47" s="72">
        <f t="shared" si="2"/>
        <v>0</v>
      </c>
    </row>
    <row r="48" spans="1:8" ht="24" customHeight="1" x14ac:dyDescent="0.25">
      <c r="A48" s="39" t="s">
        <v>57</v>
      </c>
      <c r="B48" s="40" t="s">
        <v>44</v>
      </c>
      <c r="C48" s="41">
        <v>0</v>
      </c>
      <c r="D48" s="71">
        <f t="shared" si="4"/>
        <v>0</v>
      </c>
      <c r="E48" s="43">
        <v>0</v>
      </c>
      <c r="F48" s="72">
        <f t="shared" si="2"/>
        <v>0</v>
      </c>
    </row>
    <row r="49" spans="1:6" ht="24" customHeight="1" x14ac:dyDescent="0.25">
      <c r="A49" s="39" t="s">
        <v>45</v>
      </c>
      <c r="B49" s="40" t="s">
        <v>46</v>
      </c>
      <c r="C49" s="41">
        <v>0</v>
      </c>
      <c r="D49" s="71">
        <f t="shared" si="4"/>
        <v>0</v>
      </c>
      <c r="E49" s="43">
        <v>0</v>
      </c>
      <c r="F49" s="72">
        <f t="shared" si="2"/>
        <v>0</v>
      </c>
    </row>
    <row r="50" spans="1:6" ht="24" customHeight="1" x14ac:dyDescent="0.25">
      <c r="A50" s="39" t="s">
        <v>47</v>
      </c>
      <c r="B50" s="40" t="s">
        <v>84</v>
      </c>
      <c r="C50" s="41">
        <v>22323.698</v>
      </c>
      <c r="D50" s="71">
        <f t="shared" si="4"/>
        <v>28.48</v>
      </c>
      <c r="E50" s="43">
        <v>7280.6490000000003</v>
      </c>
      <c r="F50" s="72">
        <f t="shared" si="2"/>
        <v>36.51</v>
      </c>
    </row>
    <row r="51" spans="1:6" s="76" customFormat="1" ht="45" customHeight="1" thickBot="1" x14ac:dyDescent="0.3">
      <c r="A51" s="49">
        <v>9</v>
      </c>
      <c r="B51" s="50" t="s">
        <v>102</v>
      </c>
      <c r="C51" s="51">
        <v>783947.54</v>
      </c>
      <c r="D51" s="51"/>
      <c r="E51" s="52">
        <v>199425.76</v>
      </c>
      <c r="F51" s="75"/>
    </row>
    <row r="52" spans="1:6" ht="24" customHeight="1" x14ac:dyDescent="0.25">
      <c r="A52" s="53"/>
      <c r="B52" s="76"/>
      <c r="C52" s="76"/>
      <c r="D52" s="76"/>
    </row>
    <row r="53" spans="1:6" ht="24" customHeight="1" thickBot="1" x14ac:dyDescent="0.3">
      <c r="A53" s="55"/>
      <c r="B53" s="56"/>
      <c r="C53" s="56"/>
      <c r="D53" s="56"/>
      <c r="E53" s="56"/>
      <c r="F53" s="55"/>
    </row>
    <row r="54" spans="1:6" ht="24" customHeight="1" x14ac:dyDescent="0.25">
      <c r="A54" s="57"/>
      <c r="B54" s="57"/>
      <c r="C54" s="57"/>
      <c r="D54" s="57"/>
      <c r="E54" s="58"/>
    </row>
    <row r="55" spans="1:6" s="70" customFormat="1" ht="24" customHeight="1" x14ac:dyDescent="0.25">
      <c r="A55" s="59" t="s">
        <v>118</v>
      </c>
      <c r="B55" s="59"/>
      <c r="C55" s="60"/>
      <c r="D55" s="60"/>
      <c r="E55" s="77"/>
    </row>
    <row r="56" spans="1:6" s="70" customFormat="1" ht="38.25" customHeight="1" x14ac:dyDescent="0.25">
      <c r="A56" s="59"/>
      <c r="B56" s="59"/>
      <c r="C56" s="60"/>
      <c r="D56" s="60"/>
      <c r="E56" s="78" t="s">
        <v>111</v>
      </c>
      <c r="F56" s="78"/>
    </row>
    <row r="57" spans="1:6" ht="24" customHeight="1" x14ac:dyDescent="0.25">
      <c r="A57" s="76"/>
      <c r="B57" s="76"/>
      <c r="C57" s="76"/>
      <c r="D57" s="76"/>
    </row>
    <row r="58" spans="1:6" ht="24" customHeight="1" x14ac:dyDescent="0.25">
      <c r="A58" s="76"/>
      <c r="B58" s="76"/>
      <c r="C58" s="76"/>
      <c r="D58" s="76"/>
    </row>
    <row r="59" spans="1:6" ht="24" customHeight="1" x14ac:dyDescent="0.25">
      <c r="A59" s="76"/>
      <c r="B59" s="76"/>
      <c r="C59" s="76"/>
      <c r="D59" s="76"/>
    </row>
    <row r="60" spans="1:6" ht="24" customHeight="1" x14ac:dyDescent="0.25">
      <c r="A60" s="76"/>
      <c r="B60" s="76"/>
      <c r="C60" s="76"/>
      <c r="D60" s="76"/>
    </row>
    <row r="61" spans="1:6" ht="24" customHeight="1" x14ac:dyDescent="0.25">
      <c r="A61" s="76"/>
      <c r="B61" s="76"/>
      <c r="C61" s="76"/>
      <c r="D61" s="76"/>
    </row>
    <row r="62" spans="1:6" ht="24" customHeight="1" x14ac:dyDescent="0.25">
      <c r="A62" s="76"/>
      <c r="B62" s="76"/>
      <c r="C62" s="76"/>
      <c r="D62" s="76"/>
    </row>
    <row r="63" spans="1:6" ht="24" customHeight="1" x14ac:dyDescent="0.25">
      <c r="A63" s="76"/>
      <c r="B63" s="76"/>
      <c r="C63" s="76"/>
      <c r="D63" s="76"/>
    </row>
    <row r="64" spans="1:6" ht="24" customHeight="1" x14ac:dyDescent="0.25">
      <c r="A64" s="76"/>
      <c r="B64" s="76"/>
      <c r="C64" s="76"/>
      <c r="D64" s="76"/>
    </row>
    <row r="65" spans="1:4" ht="24" customHeight="1" x14ac:dyDescent="0.25">
      <c r="A65" s="76"/>
      <c r="B65" s="76"/>
      <c r="C65" s="76"/>
      <c r="D65" s="76"/>
    </row>
    <row r="66" spans="1:4" ht="24" customHeight="1" x14ac:dyDescent="0.25">
      <c r="A66" s="76"/>
      <c r="B66" s="76"/>
      <c r="C66" s="76"/>
      <c r="D66" s="76"/>
    </row>
    <row r="67" spans="1:4" ht="24" customHeight="1" x14ac:dyDescent="0.25">
      <c r="A67" s="76"/>
      <c r="B67" s="76"/>
      <c r="C67" s="76"/>
      <c r="D67" s="76"/>
    </row>
    <row r="68" spans="1:4" ht="24" customHeight="1" x14ac:dyDescent="0.25">
      <c r="A68" s="76"/>
      <c r="B68" s="76"/>
      <c r="C68" s="76"/>
      <c r="D68" s="76"/>
    </row>
    <row r="69" spans="1:4" ht="24" customHeight="1" x14ac:dyDescent="0.25">
      <c r="A69" s="76"/>
      <c r="B69" s="76"/>
      <c r="C69" s="76"/>
      <c r="D69" s="76"/>
    </row>
    <row r="70" spans="1:4" ht="24" customHeight="1" x14ac:dyDescent="0.25">
      <c r="A70" s="76"/>
      <c r="B70" s="76"/>
      <c r="C70" s="76"/>
      <c r="D70" s="76"/>
    </row>
    <row r="71" spans="1:4" ht="24" customHeight="1" x14ac:dyDescent="0.25">
      <c r="A71" s="76"/>
      <c r="B71" s="76"/>
      <c r="C71" s="76"/>
      <c r="D71" s="76"/>
    </row>
    <row r="72" spans="1:4" ht="24" customHeight="1" x14ac:dyDescent="0.25">
      <c r="A72" s="76"/>
      <c r="B72" s="76"/>
      <c r="C72" s="76"/>
      <c r="D72" s="76"/>
    </row>
    <row r="73" spans="1:4" ht="24" customHeight="1" x14ac:dyDescent="0.25">
      <c r="A73" s="76"/>
      <c r="B73" s="76"/>
      <c r="C73" s="76"/>
      <c r="D73" s="76"/>
    </row>
    <row r="74" spans="1:4" ht="24" customHeight="1" x14ac:dyDescent="0.25">
      <c r="A74" s="76"/>
      <c r="B74" s="76"/>
      <c r="C74" s="76"/>
      <c r="D74" s="76"/>
    </row>
    <row r="75" spans="1:4" ht="24" customHeight="1" x14ac:dyDescent="0.25">
      <c r="A75" s="76"/>
      <c r="B75" s="76"/>
      <c r="C75" s="76"/>
      <c r="D75" s="76"/>
    </row>
    <row r="76" spans="1:4" ht="24" customHeight="1" x14ac:dyDescent="0.25">
      <c r="A76" s="76"/>
      <c r="B76" s="76"/>
      <c r="C76" s="76"/>
      <c r="D76" s="76"/>
    </row>
    <row r="77" spans="1:4" ht="24" customHeight="1" x14ac:dyDescent="0.25">
      <c r="A77" s="76"/>
      <c r="B77" s="76"/>
      <c r="C77" s="76"/>
      <c r="D77" s="76"/>
    </row>
    <row r="78" spans="1:4" ht="24" customHeight="1" x14ac:dyDescent="0.25">
      <c r="A78" s="76"/>
      <c r="B78" s="76"/>
      <c r="C78" s="76"/>
      <c r="D78" s="76"/>
    </row>
    <row r="79" spans="1:4" ht="24" customHeight="1" x14ac:dyDescent="0.25">
      <c r="A79" s="76"/>
      <c r="B79" s="76"/>
      <c r="C79" s="76"/>
      <c r="D79" s="76"/>
    </row>
    <row r="80" spans="1:4" ht="24" customHeight="1" x14ac:dyDescent="0.25">
      <c r="A80" s="76"/>
      <c r="B80" s="76"/>
      <c r="C80" s="76"/>
      <c r="D80" s="76"/>
    </row>
    <row r="81" spans="1:4" ht="24" customHeight="1" x14ac:dyDescent="0.25">
      <c r="A81" s="76"/>
      <c r="B81" s="76"/>
      <c r="C81" s="76"/>
      <c r="D81" s="76"/>
    </row>
    <row r="82" spans="1:4" ht="24" customHeight="1" x14ac:dyDescent="0.25">
      <c r="A82" s="76"/>
      <c r="B82" s="76"/>
      <c r="C82" s="76"/>
      <c r="D82" s="76"/>
    </row>
    <row r="83" spans="1:4" ht="24" customHeight="1" x14ac:dyDescent="0.25">
      <c r="A83" s="76"/>
      <c r="B83" s="76"/>
      <c r="C83" s="76"/>
      <c r="D83" s="76"/>
    </row>
    <row r="84" spans="1:4" ht="24" customHeight="1" x14ac:dyDescent="0.25">
      <c r="A84" s="76"/>
      <c r="B84" s="76"/>
      <c r="C84" s="76"/>
      <c r="D84" s="76"/>
    </row>
    <row r="85" spans="1:4" ht="24" customHeight="1" x14ac:dyDescent="0.25">
      <c r="A85" s="76"/>
      <c r="B85" s="76"/>
      <c r="C85" s="76"/>
      <c r="D85" s="76"/>
    </row>
    <row r="86" spans="1:4" ht="24" customHeight="1" x14ac:dyDescent="0.25">
      <c r="A86" s="76"/>
      <c r="B86" s="76"/>
      <c r="C86" s="76"/>
      <c r="D86" s="76"/>
    </row>
    <row r="87" spans="1:4" ht="24" customHeight="1" x14ac:dyDescent="0.25">
      <c r="A87" s="76"/>
      <c r="B87" s="76"/>
      <c r="C87" s="76"/>
      <c r="D87" s="76"/>
    </row>
    <row r="88" spans="1:4" ht="24" customHeight="1" x14ac:dyDescent="0.25">
      <c r="A88" s="76"/>
      <c r="B88" s="76"/>
      <c r="C88" s="76"/>
      <c r="D88" s="76"/>
    </row>
    <row r="89" spans="1:4" ht="24" customHeight="1" x14ac:dyDescent="0.25">
      <c r="A89" s="76"/>
      <c r="B89" s="76"/>
      <c r="C89" s="76"/>
      <c r="D89" s="76"/>
    </row>
    <row r="90" spans="1:4" ht="24" customHeight="1" x14ac:dyDescent="0.25">
      <c r="A90" s="76"/>
      <c r="B90" s="76"/>
      <c r="C90" s="76"/>
      <c r="D90" s="76"/>
    </row>
    <row r="91" spans="1:4" ht="24" customHeight="1" x14ac:dyDescent="0.25">
      <c r="A91" s="76"/>
      <c r="B91" s="76"/>
      <c r="C91" s="76"/>
      <c r="D91" s="76"/>
    </row>
    <row r="92" spans="1:4" ht="24" customHeight="1" x14ac:dyDescent="0.25">
      <c r="A92" s="76"/>
      <c r="B92" s="76"/>
      <c r="C92" s="76"/>
      <c r="D92" s="76"/>
    </row>
    <row r="93" spans="1:4" ht="24" customHeight="1" x14ac:dyDescent="0.25">
      <c r="A93" s="76"/>
      <c r="B93" s="76"/>
      <c r="C93" s="76"/>
      <c r="D93" s="76"/>
    </row>
    <row r="94" spans="1:4" ht="24" customHeight="1" x14ac:dyDescent="0.25">
      <c r="A94" s="76"/>
      <c r="B94" s="76"/>
      <c r="C94" s="76"/>
      <c r="D94" s="76"/>
    </row>
    <row r="95" spans="1:4" ht="24" customHeight="1" x14ac:dyDescent="0.25">
      <c r="A95" s="76"/>
      <c r="B95" s="76"/>
      <c r="C95" s="76"/>
      <c r="D95" s="76"/>
    </row>
    <row r="96" spans="1:4" ht="24" customHeight="1" x14ac:dyDescent="0.25">
      <c r="A96" s="76"/>
      <c r="B96" s="76"/>
      <c r="C96" s="76"/>
      <c r="D96" s="76"/>
    </row>
    <row r="97" spans="1:4" ht="24" customHeight="1" x14ac:dyDescent="0.25">
      <c r="A97" s="76"/>
      <c r="B97" s="76"/>
      <c r="C97" s="76"/>
      <c r="D97" s="76"/>
    </row>
    <row r="98" spans="1:4" ht="24" customHeight="1" x14ac:dyDescent="0.25">
      <c r="A98" s="76"/>
      <c r="B98" s="76"/>
      <c r="C98" s="76"/>
      <c r="D98" s="76"/>
    </row>
    <row r="99" spans="1:4" ht="24" customHeight="1" x14ac:dyDescent="0.25">
      <c r="A99" s="76"/>
      <c r="B99" s="76"/>
      <c r="C99" s="76"/>
      <c r="D99" s="76"/>
    </row>
    <row r="100" spans="1:4" ht="24" customHeight="1" x14ac:dyDescent="0.25">
      <c r="A100" s="76"/>
      <c r="B100" s="76"/>
      <c r="C100" s="76"/>
      <c r="D100" s="76"/>
    </row>
    <row r="101" spans="1:4" ht="24" customHeight="1" x14ac:dyDescent="0.25">
      <c r="A101" s="76"/>
      <c r="B101" s="76"/>
      <c r="C101" s="76"/>
      <c r="D101" s="76"/>
    </row>
    <row r="102" spans="1:4" ht="24" customHeight="1" x14ac:dyDescent="0.25">
      <c r="A102" s="76"/>
      <c r="B102" s="76"/>
      <c r="C102" s="76"/>
      <c r="D102" s="76"/>
    </row>
    <row r="103" spans="1:4" ht="24" customHeight="1" x14ac:dyDescent="0.25">
      <c r="A103" s="76"/>
      <c r="B103" s="76"/>
      <c r="C103" s="76"/>
      <c r="D103" s="76"/>
    </row>
    <row r="104" spans="1:4" ht="24" customHeight="1" x14ac:dyDescent="0.25">
      <c r="A104" s="76"/>
      <c r="B104" s="76"/>
      <c r="C104" s="76"/>
      <c r="D104" s="76"/>
    </row>
    <row r="105" spans="1:4" ht="24" customHeight="1" x14ac:dyDescent="0.25">
      <c r="A105" s="76"/>
      <c r="B105" s="76"/>
      <c r="C105" s="76"/>
      <c r="D105" s="76"/>
    </row>
    <row r="106" spans="1:4" ht="24" customHeight="1" x14ac:dyDescent="0.25">
      <c r="A106" s="76"/>
      <c r="B106" s="76"/>
      <c r="C106" s="76"/>
      <c r="D106" s="76"/>
    </row>
    <row r="107" spans="1:4" ht="24" customHeight="1" x14ac:dyDescent="0.25">
      <c r="A107" s="76"/>
      <c r="B107" s="76"/>
      <c r="C107" s="76"/>
      <c r="D107" s="76"/>
    </row>
    <row r="108" spans="1:4" ht="24" customHeight="1" x14ac:dyDescent="0.25">
      <c r="A108" s="76"/>
      <c r="B108" s="76"/>
      <c r="C108" s="76"/>
      <c r="D108" s="76"/>
    </row>
    <row r="109" spans="1:4" ht="24" customHeight="1" x14ac:dyDescent="0.25">
      <c r="A109" s="76"/>
      <c r="B109" s="76"/>
      <c r="C109" s="76"/>
      <c r="D109" s="76"/>
    </row>
    <row r="110" spans="1:4" ht="24" customHeight="1" x14ac:dyDescent="0.25">
      <c r="A110" s="76"/>
      <c r="B110" s="76"/>
      <c r="C110" s="76"/>
      <c r="D110" s="76"/>
    </row>
    <row r="111" spans="1:4" ht="24" customHeight="1" x14ac:dyDescent="0.25">
      <c r="A111" s="76"/>
      <c r="B111" s="76"/>
      <c r="C111" s="76"/>
      <c r="D111" s="76"/>
    </row>
    <row r="112" spans="1:4" ht="24" customHeight="1" x14ac:dyDescent="0.25">
      <c r="A112" s="76"/>
      <c r="B112" s="76"/>
      <c r="C112" s="76"/>
      <c r="D112" s="76"/>
    </row>
    <row r="113" spans="1:4" ht="24" customHeight="1" x14ac:dyDescent="0.25">
      <c r="A113" s="76"/>
      <c r="B113" s="76"/>
      <c r="C113" s="76"/>
      <c r="D113" s="76"/>
    </row>
    <row r="114" spans="1:4" ht="24" customHeight="1" x14ac:dyDescent="0.25">
      <c r="A114" s="76"/>
      <c r="B114" s="76"/>
      <c r="C114" s="76"/>
      <c r="D114" s="76"/>
    </row>
    <row r="115" spans="1:4" ht="24" customHeight="1" x14ac:dyDescent="0.25">
      <c r="A115" s="76"/>
      <c r="B115" s="76"/>
      <c r="C115" s="76"/>
      <c r="D115" s="76"/>
    </row>
    <row r="116" spans="1:4" ht="24" customHeight="1" x14ac:dyDescent="0.25">
      <c r="A116" s="76"/>
      <c r="B116" s="76"/>
      <c r="C116" s="76"/>
      <c r="D116" s="76"/>
    </row>
    <row r="117" spans="1:4" ht="24" customHeight="1" x14ac:dyDescent="0.25">
      <c r="A117" s="76"/>
      <c r="B117" s="76"/>
      <c r="C117" s="76"/>
      <c r="D117" s="76"/>
    </row>
    <row r="118" spans="1:4" ht="24" customHeight="1" x14ac:dyDescent="0.25">
      <c r="A118" s="76"/>
      <c r="B118" s="76"/>
      <c r="C118" s="76"/>
      <c r="D118" s="76"/>
    </row>
    <row r="119" spans="1:4" ht="24" customHeight="1" x14ac:dyDescent="0.25">
      <c r="A119" s="76"/>
      <c r="B119" s="76"/>
      <c r="C119" s="76"/>
      <c r="D119" s="76"/>
    </row>
    <row r="120" spans="1:4" ht="24" customHeight="1" x14ac:dyDescent="0.25">
      <c r="A120" s="76"/>
      <c r="B120" s="76"/>
      <c r="C120" s="76"/>
      <c r="D120" s="76"/>
    </row>
    <row r="121" spans="1:4" ht="24" customHeight="1" x14ac:dyDescent="0.25">
      <c r="A121" s="76"/>
      <c r="B121" s="76"/>
      <c r="C121" s="76"/>
      <c r="D121" s="76"/>
    </row>
    <row r="122" spans="1:4" ht="24" customHeight="1" x14ac:dyDescent="0.25">
      <c r="A122" s="76"/>
      <c r="B122" s="76"/>
      <c r="C122" s="76"/>
      <c r="D122" s="76"/>
    </row>
    <row r="123" spans="1:4" ht="24" customHeight="1" x14ac:dyDescent="0.25">
      <c r="A123" s="76"/>
      <c r="B123" s="76"/>
      <c r="C123" s="76"/>
      <c r="D123" s="76"/>
    </row>
    <row r="124" spans="1:4" ht="24" customHeight="1" x14ac:dyDescent="0.25">
      <c r="A124" s="76"/>
      <c r="B124" s="76"/>
      <c r="C124" s="76"/>
      <c r="D124" s="76"/>
    </row>
    <row r="125" spans="1:4" ht="24" customHeight="1" x14ac:dyDescent="0.25">
      <c r="A125" s="76"/>
      <c r="B125" s="76"/>
      <c r="C125" s="76"/>
      <c r="D125" s="76"/>
    </row>
    <row r="126" spans="1:4" ht="24" customHeight="1" x14ac:dyDescent="0.25">
      <c r="A126" s="76"/>
      <c r="B126" s="76"/>
      <c r="C126" s="76"/>
      <c r="D126" s="76"/>
    </row>
    <row r="127" spans="1:4" ht="24" customHeight="1" x14ac:dyDescent="0.25">
      <c r="A127" s="76"/>
      <c r="B127" s="76"/>
      <c r="C127" s="76"/>
      <c r="D127" s="76"/>
    </row>
    <row r="128" spans="1:4" ht="24" customHeight="1" x14ac:dyDescent="0.25">
      <c r="A128" s="76"/>
      <c r="B128" s="76"/>
      <c r="C128" s="76"/>
      <c r="D128" s="76"/>
    </row>
    <row r="129" spans="1:4" ht="24" customHeight="1" x14ac:dyDescent="0.25">
      <c r="A129" s="76"/>
      <c r="B129" s="76"/>
      <c r="C129" s="76"/>
      <c r="D129" s="76"/>
    </row>
    <row r="130" spans="1:4" ht="24" customHeight="1" x14ac:dyDescent="0.25">
      <c r="A130" s="76"/>
      <c r="B130" s="76"/>
      <c r="C130" s="76"/>
      <c r="D130" s="76"/>
    </row>
    <row r="131" spans="1:4" ht="24" customHeight="1" x14ac:dyDescent="0.25">
      <c r="A131" s="76"/>
      <c r="B131" s="76"/>
      <c r="C131" s="76"/>
      <c r="D131" s="76"/>
    </row>
    <row r="132" spans="1:4" ht="24" customHeight="1" x14ac:dyDescent="0.25">
      <c r="A132" s="76"/>
      <c r="B132" s="76"/>
      <c r="C132" s="76"/>
      <c r="D132" s="76"/>
    </row>
    <row r="133" spans="1:4" ht="24" customHeight="1" x14ac:dyDescent="0.25">
      <c r="A133" s="76"/>
      <c r="B133" s="76"/>
      <c r="C133" s="76"/>
      <c r="D133" s="76"/>
    </row>
    <row r="134" spans="1:4" ht="24" customHeight="1" x14ac:dyDescent="0.25">
      <c r="A134" s="76"/>
      <c r="B134" s="76"/>
      <c r="C134" s="76"/>
      <c r="D134" s="76"/>
    </row>
    <row r="135" spans="1:4" ht="24" customHeight="1" x14ac:dyDescent="0.25">
      <c r="A135" s="76"/>
      <c r="B135" s="76"/>
      <c r="C135" s="76"/>
      <c r="D135" s="76"/>
    </row>
    <row r="136" spans="1:4" ht="24" customHeight="1" x14ac:dyDescent="0.25">
      <c r="A136" s="76"/>
      <c r="B136" s="76"/>
      <c r="C136" s="76"/>
      <c r="D136" s="76"/>
    </row>
    <row r="137" spans="1:4" ht="24" customHeight="1" x14ac:dyDescent="0.25">
      <c r="A137" s="76"/>
      <c r="B137" s="76"/>
      <c r="C137" s="76"/>
      <c r="D137" s="76"/>
    </row>
    <row r="138" spans="1:4" ht="24" customHeight="1" x14ac:dyDescent="0.25">
      <c r="A138" s="76"/>
      <c r="B138" s="76"/>
      <c r="C138" s="76"/>
      <c r="D138" s="76"/>
    </row>
    <row r="139" spans="1:4" ht="24" customHeight="1" x14ac:dyDescent="0.25">
      <c r="A139" s="76"/>
      <c r="B139" s="76"/>
      <c r="C139" s="76"/>
      <c r="D139" s="76"/>
    </row>
    <row r="140" spans="1:4" ht="24" customHeight="1" x14ac:dyDescent="0.25">
      <c r="A140" s="76"/>
      <c r="B140" s="76"/>
      <c r="C140" s="76"/>
      <c r="D140" s="76"/>
    </row>
    <row r="141" spans="1:4" ht="24" customHeight="1" x14ac:dyDescent="0.25">
      <c r="A141" s="76"/>
      <c r="B141" s="76"/>
      <c r="C141" s="76"/>
      <c r="D141" s="76"/>
    </row>
    <row r="142" spans="1:4" ht="24" customHeight="1" x14ac:dyDescent="0.25">
      <c r="A142" s="76"/>
      <c r="B142" s="76"/>
      <c r="C142" s="76"/>
      <c r="D142" s="76"/>
    </row>
    <row r="143" spans="1:4" ht="24" customHeight="1" x14ac:dyDescent="0.25">
      <c r="A143" s="76"/>
      <c r="B143" s="76"/>
      <c r="C143" s="76"/>
      <c r="D143" s="76"/>
    </row>
    <row r="144" spans="1:4" ht="24" customHeight="1" x14ac:dyDescent="0.25">
      <c r="A144" s="76"/>
      <c r="B144" s="76"/>
      <c r="C144" s="76"/>
      <c r="D144" s="76"/>
    </row>
    <row r="145" spans="1:4" ht="24" customHeight="1" x14ac:dyDescent="0.25">
      <c r="A145" s="76"/>
      <c r="B145" s="76"/>
      <c r="C145" s="76"/>
      <c r="D145" s="76"/>
    </row>
    <row r="146" spans="1:4" ht="24" customHeight="1" x14ac:dyDescent="0.25">
      <c r="A146" s="76"/>
      <c r="B146" s="76"/>
      <c r="C146" s="76"/>
      <c r="D146" s="76"/>
    </row>
    <row r="147" spans="1:4" ht="24" customHeight="1" x14ac:dyDescent="0.25">
      <c r="A147" s="76"/>
      <c r="B147" s="76"/>
      <c r="C147" s="76"/>
      <c r="D147" s="76"/>
    </row>
    <row r="148" spans="1:4" ht="24" customHeight="1" x14ac:dyDescent="0.25">
      <c r="A148" s="76"/>
      <c r="B148" s="76"/>
      <c r="C148" s="76"/>
      <c r="D148" s="76"/>
    </row>
    <row r="149" spans="1:4" ht="24" customHeight="1" x14ac:dyDescent="0.25">
      <c r="A149" s="76"/>
      <c r="B149" s="76"/>
      <c r="C149" s="76"/>
      <c r="D149" s="76"/>
    </row>
    <row r="150" spans="1:4" ht="24" customHeight="1" x14ac:dyDescent="0.25">
      <c r="A150" s="76"/>
      <c r="B150" s="76"/>
      <c r="C150" s="76"/>
      <c r="D150" s="76"/>
    </row>
    <row r="151" spans="1:4" ht="24" customHeight="1" x14ac:dyDescent="0.25">
      <c r="A151" s="76"/>
      <c r="B151" s="76"/>
      <c r="C151" s="76"/>
      <c r="D151" s="76"/>
    </row>
    <row r="152" spans="1:4" ht="24" customHeight="1" x14ac:dyDescent="0.25">
      <c r="A152" s="76"/>
      <c r="B152" s="76"/>
      <c r="C152" s="76"/>
      <c r="D152" s="76"/>
    </row>
    <row r="153" spans="1:4" ht="24" customHeight="1" x14ac:dyDescent="0.25">
      <c r="A153" s="76"/>
      <c r="B153" s="76"/>
      <c r="C153" s="76"/>
      <c r="D153" s="76"/>
    </row>
    <row r="154" spans="1:4" ht="24" customHeight="1" x14ac:dyDescent="0.25">
      <c r="A154" s="76"/>
      <c r="B154" s="76"/>
      <c r="C154" s="76"/>
      <c r="D154" s="76"/>
    </row>
    <row r="155" spans="1:4" ht="24" customHeight="1" x14ac:dyDescent="0.25">
      <c r="A155" s="76"/>
      <c r="B155" s="76"/>
      <c r="C155" s="76"/>
      <c r="D155" s="76"/>
    </row>
    <row r="156" spans="1:4" ht="24" customHeight="1" x14ac:dyDescent="0.25">
      <c r="A156" s="76"/>
      <c r="B156" s="76"/>
      <c r="C156" s="76"/>
      <c r="D156" s="76"/>
    </row>
    <row r="157" spans="1:4" ht="24" customHeight="1" x14ac:dyDescent="0.25">
      <c r="A157" s="76"/>
      <c r="B157" s="76"/>
      <c r="C157" s="76"/>
      <c r="D157" s="76"/>
    </row>
    <row r="158" spans="1:4" ht="24" customHeight="1" x14ac:dyDescent="0.25">
      <c r="A158" s="76"/>
      <c r="B158" s="76"/>
      <c r="C158" s="76"/>
      <c r="D158" s="76"/>
    </row>
    <row r="159" spans="1:4" ht="24" customHeight="1" x14ac:dyDescent="0.25">
      <c r="A159" s="76"/>
      <c r="B159" s="76"/>
      <c r="C159" s="76"/>
      <c r="D159" s="76"/>
    </row>
    <row r="160" spans="1:4" ht="24" customHeight="1" x14ac:dyDescent="0.25">
      <c r="A160" s="76"/>
      <c r="B160" s="76"/>
      <c r="C160" s="76"/>
      <c r="D160" s="76"/>
    </row>
    <row r="161" spans="1:4" ht="24" customHeight="1" x14ac:dyDescent="0.25">
      <c r="A161" s="76"/>
      <c r="B161" s="76"/>
      <c r="C161" s="76"/>
      <c r="D161" s="76"/>
    </row>
    <row r="162" spans="1:4" ht="24" customHeight="1" x14ac:dyDescent="0.25">
      <c r="A162" s="76"/>
      <c r="B162" s="76"/>
      <c r="C162" s="76"/>
      <c r="D162" s="76"/>
    </row>
    <row r="163" spans="1:4" ht="24" customHeight="1" x14ac:dyDescent="0.25">
      <c r="A163" s="76"/>
      <c r="B163" s="76"/>
      <c r="C163" s="76"/>
      <c r="D163" s="76"/>
    </row>
    <row r="164" spans="1:4" ht="24" customHeight="1" x14ac:dyDescent="0.25">
      <c r="A164" s="76"/>
      <c r="B164" s="76"/>
      <c r="C164" s="76"/>
      <c r="D164" s="76"/>
    </row>
    <row r="165" spans="1:4" ht="24" customHeight="1" x14ac:dyDescent="0.25">
      <c r="A165" s="76"/>
      <c r="B165" s="76"/>
      <c r="C165" s="76"/>
      <c r="D165" s="76"/>
    </row>
    <row r="166" spans="1:4" ht="24" customHeight="1" x14ac:dyDescent="0.25">
      <c r="A166" s="76"/>
      <c r="B166" s="76"/>
      <c r="C166" s="76"/>
      <c r="D166" s="76"/>
    </row>
    <row r="167" spans="1:4" ht="24" customHeight="1" x14ac:dyDescent="0.25">
      <c r="A167" s="76"/>
      <c r="B167" s="76"/>
      <c r="C167" s="76"/>
      <c r="D167" s="76"/>
    </row>
    <row r="168" spans="1:4" ht="24" customHeight="1" x14ac:dyDescent="0.25">
      <c r="A168" s="76"/>
      <c r="B168" s="76"/>
      <c r="C168" s="76"/>
      <c r="D168" s="76"/>
    </row>
    <row r="169" spans="1:4" ht="24" customHeight="1" x14ac:dyDescent="0.25">
      <c r="A169" s="76"/>
      <c r="B169" s="76"/>
      <c r="C169" s="76"/>
      <c r="D169" s="76"/>
    </row>
    <row r="170" spans="1:4" ht="24" customHeight="1" x14ac:dyDescent="0.25">
      <c r="A170" s="76"/>
      <c r="B170" s="76"/>
      <c r="C170" s="76"/>
      <c r="D170" s="76"/>
    </row>
    <row r="171" spans="1:4" ht="24" customHeight="1" x14ac:dyDescent="0.25">
      <c r="A171" s="76"/>
      <c r="B171" s="76"/>
      <c r="C171" s="76"/>
      <c r="D171" s="76"/>
    </row>
    <row r="172" spans="1:4" ht="24" customHeight="1" x14ac:dyDescent="0.25">
      <c r="A172" s="76"/>
      <c r="B172" s="76"/>
      <c r="C172" s="76"/>
      <c r="D172" s="76"/>
    </row>
    <row r="173" spans="1:4" ht="24" customHeight="1" x14ac:dyDescent="0.25">
      <c r="A173" s="76"/>
      <c r="B173" s="76"/>
      <c r="C173" s="76"/>
      <c r="D173" s="76"/>
    </row>
    <row r="174" spans="1:4" ht="24" customHeight="1" x14ac:dyDescent="0.25">
      <c r="A174" s="76"/>
      <c r="B174" s="76"/>
      <c r="C174" s="76"/>
      <c r="D174" s="76"/>
    </row>
    <row r="175" spans="1:4" ht="24" customHeight="1" x14ac:dyDescent="0.25">
      <c r="A175" s="76"/>
      <c r="B175" s="76"/>
      <c r="C175" s="76"/>
      <c r="D175" s="76"/>
    </row>
    <row r="176" spans="1:4" ht="24" customHeight="1" x14ac:dyDescent="0.25">
      <c r="A176" s="76"/>
      <c r="B176" s="76"/>
      <c r="C176" s="76"/>
      <c r="D176" s="76"/>
    </row>
    <row r="177" spans="1:4" ht="24" customHeight="1" x14ac:dyDescent="0.25">
      <c r="A177" s="76"/>
      <c r="B177" s="76"/>
      <c r="C177" s="76"/>
      <c r="D177" s="76"/>
    </row>
    <row r="178" spans="1:4" ht="24" customHeight="1" x14ac:dyDescent="0.25">
      <c r="A178" s="76"/>
      <c r="B178" s="76"/>
      <c r="C178" s="76"/>
      <c r="D178" s="76"/>
    </row>
    <row r="179" spans="1:4" ht="24" customHeight="1" x14ac:dyDescent="0.25">
      <c r="A179" s="76"/>
      <c r="B179" s="76"/>
      <c r="C179" s="76"/>
      <c r="D179" s="76"/>
    </row>
    <row r="180" spans="1:4" ht="24" customHeight="1" x14ac:dyDescent="0.25">
      <c r="A180" s="76"/>
      <c r="B180" s="76"/>
      <c r="C180" s="76"/>
      <c r="D180" s="76"/>
    </row>
    <row r="181" spans="1:4" ht="24" customHeight="1" x14ac:dyDescent="0.25">
      <c r="A181" s="76"/>
      <c r="B181" s="76"/>
      <c r="C181" s="76"/>
      <c r="D181" s="76"/>
    </row>
    <row r="182" spans="1:4" ht="24" customHeight="1" x14ac:dyDescent="0.25">
      <c r="A182" s="76"/>
      <c r="B182" s="76"/>
      <c r="C182" s="76"/>
      <c r="D182" s="76"/>
    </row>
    <row r="183" spans="1:4" ht="24" customHeight="1" x14ac:dyDescent="0.25">
      <c r="A183" s="76"/>
      <c r="B183" s="76"/>
      <c r="C183" s="76"/>
      <c r="D183" s="76"/>
    </row>
    <row r="184" spans="1:4" ht="24" customHeight="1" x14ac:dyDescent="0.25">
      <c r="A184" s="76"/>
      <c r="B184" s="76"/>
      <c r="C184" s="76"/>
      <c r="D184" s="76"/>
    </row>
    <row r="185" spans="1:4" ht="24" customHeight="1" x14ac:dyDescent="0.25">
      <c r="A185" s="76"/>
      <c r="B185" s="76"/>
      <c r="C185" s="76"/>
      <c r="D185" s="76"/>
    </row>
    <row r="186" spans="1:4" ht="24" customHeight="1" x14ac:dyDescent="0.25">
      <c r="A186" s="76"/>
      <c r="B186" s="76"/>
      <c r="C186" s="76"/>
      <c r="D186" s="76"/>
    </row>
    <row r="187" spans="1:4" ht="24" customHeight="1" x14ac:dyDescent="0.25">
      <c r="A187" s="76"/>
      <c r="B187" s="76"/>
      <c r="C187" s="76"/>
      <c r="D187" s="76"/>
    </row>
    <row r="188" spans="1:4" ht="24" customHeight="1" x14ac:dyDescent="0.25">
      <c r="A188" s="76"/>
      <c r="B188" s="76"/>
      <c r="C188" s="76"/>
      <c r="D188" s="76"/>
    </row>
    <row r="189" spans="1:4" ht="24" customHeight="1" x14ac:dyDescent="0.25">
      <c r="A189" s="76"/>
      <c r="B189" s="76"/>
      <c r="C189" s="76"/>
      <c r="D189" s="76"/>
    </row>
    <row r="190" spans="1:4" ht="24" customHeight="1" x14ac:dyDescent="0.25">
      <c r="A190" s="76"/>
      <c r="B190" s="76"/>
      <c r="C190" s="76"/>
      <c r="D190" s="76"/>
    </row>
    <row r="191" spans="1:4" ht="24" customHeight="1" x14ac:dyDescent="0.25">
      <c r="A191" s="76"/>
      <c r="B191" s="76"/>
      <c r="C191" s="76"/>
      <c r="D191" s="76"/>
    </row>
    <row r="192" spans="1:4" ht="24" customHeight="1" x14ac:dyDescent="0.25">
      <c r="A192" s="76"/>
      <c r="B192" s="76"/>
      <c r="C192" s="76"/>
      <c r="D192" s="76"/>
    </row>
  </sheetData>
  <mergeCells count="12">
    <mergeCell ref="E3:F3"/>
    <mergeCell ref="E56:F56"/>
    <mergeCell ref="A8:F8"/>
    <mergeCell ref="A7:F7"/>
    <mergeCell ref="A11:A13"/>
    <mergeCell ref="B11:B13"/>
    <mergeCell ref="C11:D11"/>
    <mergeCell ref="E11:F11"/>
    <mergeCell ref="A10:E10"/>
    <mergeCell ref="B16:F16"/>
    <mergeCell ref="A9:F9"/>
    <mergeCell ref="A55:B56"/>
  </mergeCells>
  <printOptions horizontalCentered="1" verticalCentered="1"/>
  <pageMargins left="1.1811023622047245" right="0.39370078740157483" top="0.78740157480314965" bottom="0.78740157480314965" header="0.31496062992125984" footer="0.31496062992125984"/>
  <pageSetup paperSize="9" scale="50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view="pageBreakPreview" zoomScale="110" zoomScaleNormal="110" zoomScaleSheetLayoutView="110" workbookViewId="0">
      <selection activeCell="D15" sqref="D15"/>
    </sheetView>
  </sheetViews>
  <sheetFormatPr defaultRowHeight="18.75" x14ac:dyDescent="0.3"/>
  <cols>
    <col min="1" max="1" width="9.85546875" style="1" customWidth="1"/>
    <col min="2" max="2" width="62.85546875" style="1" customWidth="1"/>
    <col min="3" max="3" width="21.42578125" style="1" customWidth="1"/>
    <col min="4" max="4" width="14.28515625" style="1" customWidth="1"/>
    <col min="5" max="5" width="21.5703125" style="54" customWidth="1"/>
    <col min="6" max="6" width="18.7109375" style="1" customWidth="1"/>
    <col min="7" max="7" width="9.140625" style="1"/>
    <col min="8" max="8" width="17.140625" style="1" customWidth="1"/>
    <col min="9" max="11" width="9.140625" style="1"/>
    <col min="12" max="12" width="14.28515625" style="1" customWidth="1"/>
    <col min="13" max="16384" width="9.140625" style="1"/>
  </cols>
  <sheetData>
    <row r="1" spans="1:8" x14ac:dyDescent="0.3">
      <c r="A1" s="83"/>
      <c r="E1" s="2" t="s">
        <v>76</v>
      </c>
    </row>
    <row r="2" spans="1:8" x14ac:dyDescent="0.3">
      <c r="E2" s="3" t="s">
        <v>83</v>
      </c>
    </row>
    <row r="3" spans="1:8" ht="39" customHeight="1" x14ac:dyDescent="0.3">
      <c r="E3" s="4" t="s">
        <v>110</v>
      </c>
      <c r="F3" s="4"/>
    </row>
    <row r="4" spans="1:8" x14ac:dyDescent="0.3">
      <c r="E4" s="3" t="s">
        <v>70</v>
      </c>
    </row>
    <row r="5" spans="1:8" ht="21" customHeight="1" x14ac:dyDescent="0.3">
      <c r="E5" s="3" t="s">
        <v>71</v>
      </c>
    </row>
    <row r="6" spans="1:8" x14ac:dyDescent="0.3">
      <c r="E6" s="5" t="s">
        <v>105</v>
      </c>
    </row>
    <row r="7" spans="1:8" ht="15.75" customHeight="1" x14ac:dyDescent="0.3">
      <c r="E7" s="3"/>
      <c r="F7" s="3"/>
    </row>
    <row r="8" spans="1:8" ht="15.75" customHeight="1" x14ac:dyDescent="0.3">
      <c r="A8" s="8" t="s">
        <v>49</v>
      </c>
      <c r="B8" s="8"/>
      <c r="C8" s="8"/>
      <c r="D8" s="8"/>
      <c r="E8" s="8"/>
      <c r="F8" s="8"/>
    </row>
    <row r="9" spans="1:8" x14ac:dyDescent="0.3">
      <c r="A9" s="8" t="s">
        <v>95</v>
      </c>
      <c r="B9" s="8"/>
      <c r="C9" s="8"/>
      <c r="D9" s="8"/>
      <c r="E9" s="8"/>
      <c r="F9" s="8"/>
    </row>
    <row r="10" spans="1:8" ht="18.75" customHeight="1" x14ac:dyDescent="0.3">
      <c r="A10" s="8" t="s">
        <v>82</v>
      </c>
      <c r="B10" s="8"/>
      <c r="C10" s="8"/>
      <c r="D10" s="8"/>
      <c r="E10" s="8"/>
      <c r="F10" s="8"/>
    </row>
    <row r="11" spans="1:8" ht="18.75" customHeight="1" thickBot="1" x14ac:dyDescent="0.35">
      <c r="A11" s="84"/>
      <c r="B11" s="84"/>
      <c r="C11" s="84"/>
      <c r="D11" s="84"/>
      <c r="E11" s="84"/>
      <c r="F11" s="10" t="s">
        <v>72</v>
      </c>
    </row>
    <row r="12" spans="1:8" s="64" customFormat="1" ht="65.25" customHeight="1" thickBot="1" x14ac:dyDescent="0.3">
      <c r="A12" s="113" t="s">
        <v>0</v>
      </c>
      <c r="B12" s="113" t="s">
        <v>50</v>
      </c>
      <c r="C12" s="119" t="s">
        <v>103</v>
      </c>
      <c r="D12" s="120"/>
      <c r="E12" s="123" t="s">
        <v>104</v>
      </c>
      <c r="F12" s="124"/>
    </row>
    <row r="13" spans="1:8" ht="42.75" customHeight="1" thickBot="1" x14ac:dyDescent="0.35">
      <c r="A13" s="114"/>
      <c r="B13" s="114"/>
      <c r="C13" s="118" t="s">
        <v>59</v>
      </c>
      <c r="D13" s="118" t="s">
        <v>94</v>
      </c>
      <c r="E13" s="118" t="s">
        <v>59</v>
      </c>
      <c r="F13" s="118" t="s">
        <v>94</v>
      </c>
    </row>
    <row r="14" spans="1:8" ht="18.75" customHeight="1" thickBot="1" x14ac:dyDescent="0.35">
      <c r="A14" s="115"/>
      <c r="B14" s="115"/>
      <c r="C14" s="117" t="s">
        <v>73</v>
      </c>
      <c r="D14" s="121" t="s">
        <v>48</v>
      </c>
      <c r="E14" s="117" t="s">
        <v>73</v>
      </c>
      <c r="F14" s="121" t="s">
        <v>48</v>
      </c>
    </row>
    <row r="15" spans="1:8" ht="19.5" thickBot="1" x14ac:dyDescent="0.35">
      <c r="A15" s="116">
        <v>1</v>
      </c>
      <c r="B15" s="116">
        <v>2</v>
      </c>
      <c r="C15" s="117">
        <v>3</v>
      </c>
      <c r="D15" s="122">
        <v>4</v>
      </c>
      <c r="E15" s="117">
        <v>5</v>
      </c>
      <c r="F15" s="122">
        <v>6</v>
      </c>
    </row>
    <row r="16" spans="1:8" ht="18.75" customHeight="1" x14ac:dyDescent="0.3">
      <c r="A16" s="107" t="s">
        <v>61</v>
      </c>
      <c r="B16" s="108" t="s">
        <v>64</v>
      </c>
      <c r="C16" s="109">
        <f>C44+C46</f>
        <v>352852.22699999996</v>
      </c>
      <c r="D16" s="110">
        <f>ROUND(C16/$C$52*1000,2)</f>
        <v>511.94</v>
      </c>
      <c r="E16" s="109">
        <f>E44+E46</f>
        <v>94796.62</v>
      </c>
      <c r="F16" s="111">
        <f>ROUND(E16/$E$52*1000,2)</f>
        <v>530.87</v>
      </c>
      <c r="H16" s="33">
        <f t="shared" ref="H16:H17" si="0">ROUND(C16/$C$52*1000,3)</f>
        <v>511.94200000000001</v>
      </c>
    </row>
    <row r="17" spans="1:8" ht="20.25" customHeight="1" x14ac:dyDescent="0.3">
      <c r="A17" s="25" t="s">
        <v>62</v>
      </c>
      <c r="B17" s="30" t="s">
        <v>96</v>
      </c>
      <c r="C17" s="31"/>
      <c r="D17" s="31"/>
      <c r="E17" s="31"/>
      <c r="F17" s="32"/>
      <c r="H17" s="33">
        <f t="shared" si="0"/>
        <v>0</v>
      </c>
    </row>
    <row r="18" spans="1:8" s="33" customFormat="1" x14ac:dyDescent="0.3">
      <c r="A18" s="25">
        <v>1</v>
      </c>
      <c r="B18" s="26" t="s">
        <v>1</v>
      </c>
      <c r="C18" s="85">
        <f>C19+C25+C26+C30</f>
        <v>341141.73199999996</v>
      </c>
      <c r="D18" s="86">
        <f>D19+D25+D26+D30</f>
        <v>494.95000000000005</v>
      </c>
      <c r="E18" s="85">
        <f>E19+E25+E26+E30</f>
        <v>91762.696000000011</v>
      </c>
      <c r="F18" s="87">
        <f>F19+F25+F26+F30</f>
        <v>513.89</v>
      </c>
      <c r="H18" s="33">
        <f>ROUND(C18/$C$52*1000,3)</f>
        <v>494.95100000000002</v>
      </c>
    </row>
    <row r="19" spans="1:8" s="33" customFormat="1" x14ac:dyDescent="0.3">
      <c r="A19" s="38" t="s">
        <v>2</v>
      </c>
      <c r="B19" s="26" t="s">
        <v>3</v>
      </c>
      <c r="C19" s="85">
        <f>SUM(C20:C23)</f>
        <v>254015.38500000001</v>
      </c>
      <c r="D19" s="86">
        <f>SUM(D20:D23)</f>
        <v>368.54</v>
      </c>
      <c r="E19" s="85">
        <f>SUM(E20:E23)</f>
        <v>69190.23000000001</v>
      </c>
      <c r="F19" s="87">
        <f>SUM(F20:F23)</f>
        <v>387.48</v>
      </c>
      <c r="H19" s="33">
        <f t="shared" ref="H19:H44" si="1">ROUND(C19/$C$52*1000,3)</f>
        <v>368.54300000000001</v>
      </c>
    </row>
    <row r="20" spans="1:8" x14ac:dyDescent="0.3">
      <c r="A20" s="39" t="s">
        <v>4</v>
      </c>
      <c r="B20" s="88" t="s">
        <v>7</v>
      </c>
      <c r="C20" s="89">
        <v>76579.915999999997</v>
      </c>
      <c r="D20" s="42">
        <f>ROUND(C20/$C$52*1000,2)</f>
        <v>111.11</v>
      </c>
      <c r="E20" s="89">
        <v>19840.123</v>
      </c>
      <c r="F20" s="44">
        <f t="shared" ref="F20:F36" si="2">ROUND(E20/$E$52*1000,2)</f>
        <v>111.11</v>
      </c>
      <c r="H20" s="33">
        <f t="shared" si="1"/>
        <v>111.107</v>
      </c>
    </row>
    <row r="21" spans="1:8" ht="37.5" x14ac:dyDescent="0.3">
      <c r="A21" s="39" t="s">
        <v>6</v>
      </c>
      <c r="B21" s="88" t="s">
        <v>55</v>
      </c>
      <c r="C21" s="90"/>
      <c r="D21" s="42">
        <f t="shared" ref="D21:D22" si="3">ROUND(C21/$C$52*1000,2)</f>
        <v>0</v>
      </c>
      <c r="E21" s="90"/>
      <c r="F21" s="44">
        <f t="shared" si="2"/>
        <v>0</v>
      </c>
      <c r="H21" s="33">
        <f t="shared" si="1"/>
        <v>0</v>
      </c>
    </row>
    <row r="22" spans="1:8" x14ac:dyDescent="0.3">
      <c r="A22" s="39" t="s">
        <v>8</v>
      </c>
      <c r="B22" s="88" t="s">
        <v>10</v>
      </c>
      <c r="C22" s="89">
        <v>4727.2439999999997</v>
      </c>
      <c r="D22" s="42">
        <f t="shared" si="3"/>
        <v>6.86</v>
      </c>
      <c r="E22" s="89">
        <v>1224.722</v>
      </c>
      <c r="F22" s="44">
        <f t="shared" si="2"/>
        <v>6.86</v>
      </c>
      <c r="H22" s="33">
        <f t="shared" si="1"/>
        <v>6.859</v>
      </c>
    </row>
    <row r="23" spans="1:8" ht="37.5" x14ac:dyDescent="0.3">
      <c r="A23" s="39" t="s">
        <v>9</v>
      </c>
      <c r="B23" s="88" t="s">
        <v>56</v>
      </c>
      <c r="C23" s="89">
        <v>172708.22500000001</v>
      </c>
      <c r="D23" s="42">
        <f>ROUND(C23/$C$52*1000,2)-0.01</f>
        <v>250.57000000000002</v>
      </c>
      <c r="E23" s="89">
        <v>48125.385000000009</v>
      </c>
      <c r="F23" s="44">
        <f t="shared" si="2"/>
        <v>269.51</v>
      </c>
      <c r="H23" s="33">
        <f t="shared" si="1"/>
        <v>250.577</v>
      </c>
    </row>
    <row r="24" spans="1:8" ht="37.5" x14ac:dyDescent="0.3">
      <c r="A24" s="39" t="s">
        <v>85</v>
      </c>
      <c r="B24" s="91" t="s">
        <v>86</v>
      </c>
      <c r="C24" s="92">
        <v>145119.66200000001</v>
      </c>
      <c r="D24" s="42"/>
      <c r="E24" s="92">
        <v>40977.813999999998</v>
      </c>
      <c r="F24" s="44"/>
      <c r="H24" s="33">
        <f t="shared" si="1"/>
        <v>210.54900000000001</v>
      </c>
    </row>
    <row r="25" spans="1:8" s="33" customFormat="1" x14ac:dyDescent="0.3">
      <c r="A25" s="38" t="s">
        <v>12</v>
      </c>
      <c r="B25" s="26" t="s">
        <v>13</v>
      </c>
      <c r="C25" s="85">
        <v>53854.377</v>
      </c>
      <c r="D25" s="46">
        <f>ROUND(C25/$C$52*1000,2)</f>
        <v>78.14</v>
      </c>
      <c r="E25" s="85">
        <v>13952.45</v>
      </c>
      <c r="F25" s="29">
        <f t="shared" si="2"/>
        <v>78.14</v>
      </c>
      <c r="H25" s="33">
        <f>ROUND(C25/$C$52*1000,4)</f>
        <v>78.135599999999997</v>
      </c>
    </row>
    <row r="26" spans="1:8" s="33" customFormat="1" x14ac:dyDescent="0.3">
      <c r="A26" s="38" t="s">
        <v>14</v>
      </c>
      <c r="B26" s="26" t="s">
        <v>15</v>
      </c>
      <c r="C26" s="85">
        <f>SUM(C27:C29)</f>
        <v>17997.995999999999</v>
      </c>
      <c r="D26" s="86">
        <f>SUM(D27:D29)</f>
        <v>26.110000000000003</v>
      </c>
      <c r="E26" s="85">
        <f>SUM(E27:E29)</f>
        <v>4662.8750000000009</v>
      </c>
      <c r="F26" s="87">
        <f>SUM(F27:F29)</f>
        <v>26.110000000000003</v>
      </c>
      <c r="H26" s="33">
        <f t="shared" si="1"/>
        <v>26.113</v>
      </c>
    </row>
    <row r="27" spans="1:8" x14ac:dyDescent="0.3">
      <c r="A27" s="39" t="s">
        <v>16</v>
      </c>
      <c r="B27" s="88" t="s">
        <v>17</v>
      </c>
      <c r="C27" s="89">
        <v>11847.963</v>
      </c>
      <c r="D27" s="42">
        <f t="shared" ref="D27:D29" si="4">ROUND(C27/$C$52*1000,2)</f>
        <v>17.190000000000001</v>
      </c>
      <c r="E27" s="89">
        <v>3069.5390000000002</v>
      </c>
      <c r="F27" s="44">
        <f t="shared" si="2"/>
        <v>17.190000000000001</v>
      </c>
      <c r="H27" s="47">
        <f t="shared" si="1"/>
        <v>17.190000000000001</v>
      </c>
    </row>
    <row r="28" spans="1:8" x14ac:dyDescent="0.3">
      <c r="A28" s="39" t="s">
        <v>18</v>
      </c>
      <c r="B28" s="88" t="s">
        <v>19</v>
      </c>
      <c r="C28" s="89">
        <v>5314.0829999999996</v>
      </c>
      <c r="D28" s="42">
        <f t="shared" si="4"/>
        <v>7.71</v>
      </c>
      <c r="E28" s="89">
        <v>1376.759</v>
      </c>
      <c r="F28" s="44">
        <f t="shared" si="2"/>
        <v>7.71</v>
      </c>
      <c r="H28" s="47">
        <f t="shared" si="1"/>
        <v>7.71</v>
      </c>
    </row>
    <row r="29" spans="1:8" x14ac:dyDescent="0.3">
      <c r="A29" s="39" t="s">
        <v>20</v>
      </c>
      <c r="B29" s="88" t="s">
        <v>21</v>
      </c>
      <c r="C29" s="89">
        <v>835.95</v>
      </c>
      <c r="D29" s="42">
        <f t="shared" si="4"/>
        <v>1.21</v>
      </c>
      <c r="E29" s="89">
        <v>216.577</v>
      </c>
      <c r="F29" s="44">
        <f t="shared" si="2"/>
        <v>1.21</v>
      </c>
      <c r="H29" s="33">
        <f t="shared" si="1"/>
        <v>1.2130000000000001</v>
      </c>
    </row>
    <row r="30" spans="1:8" s="33" customFormat="1" x14ac:dyDescent="0.3">
      <c r="A30" s="38" t="s">
        <v>22</v>
      </c>
      <c r="B30" s="26" t="s">
        <v>23</v>
      </c>
      <c r="C30" s="85">
        <f>SUM(C31:C33)</f>
        <v>15273.974</v>
      </c>
      <c r="D30" s="86">
        <f>SUM(D31:D33)</f>
        <v>22.16</v>
      </c>
      <c r="E30" s="85">
        <f>SUM(E31:E33)</f>
        <v>3957.1410000000024</v>
      </c>
      <c r="F30" s="87">
        <f>SUM(F31:F33)</f>
        <v>22.16</v>
      </c>
      <c r="H30" s="33">
        <f t="shared" si="1"/>
        <v>22.161000000000001</v>
      </c>
    </row>
    <row r="31" spans="1:8" x14ac:dyDescent="0.3">
      <c r="A31" s="39" t="s">
        <v>24</v>
      </c>
      <c r="B31" s="88" t="s">
        <v>25</v>
      </c>
      <c r="C31" s="89">
        <v>11813.078</v>
      </c>
      <c r="D31" s="42">
        <f t="shared" ref="D31:D33" si="5">ROUND(C31/$C$52*1000,2)</f>
        <v>17.14</v>
      </c>
      <c r="E31" s="89">
        <v>3060.5010000000002</v>
      </c>
      <c r="F31" s="44">
        <f t="shared" si="2"/>
        <v>17.14</v>
      </c>
      <c r="H31" s="33">
        <f t="shared" si="1"/>
        <v>17.138999999999999</v>
      </c>
    </row>
    <row r="32" spans="1:8" x14ac:dyDescent="0.3">
      <c r="A32" s="39" t="s">
        <v>26</v>
      </c>
      <c r="B32" s="88" t="s">
        <v>17</v>
      </c>
      <c r="C32" s="89">
        <v>2598.877</v>
      </c>
      <c r="D32" s="42">
        <f t="shared" si="5"/>
        <v>3.77</v>
      </c>
      <c r="E32" s="89">
        <v>673.31</v>
      </c>
      <c r="F32" s="44">
        <f t="shared" si="2"/>
        <v>3.77</v>
      </c>
      <c r="H32" s="47">
        <f t="shared" si="1"/>
        <v>3.7709999999999999</v>
      </c>
    </row>
    <row r="33" spans="1:8" x14ac:dyDescent="0.3">
      <c r="A33" s="39" t="s">
        <v>27</v>
      </c>
      <c r="B33" s="88" t="s">
        <v>33</v>
      </c>
      <c r="C33" s="89">
        <v>862.01900000000001</v>
      </c>
      <c r="D33" s="42">
        <f t="shared" si="5"/>
        <v>1.25</v>
      </c>
      <c r="E33" s="89">
        <v>223.33000000000197</v>
      </c>
      <c r="F33" s="44">
        <f t="shared" si="2"/>
        <v>1.25</v>
      </c>
      <c r="H33" s="47">
        <f t="shared" si="1"/>
        <v>1.2509999999999999</v>
      </c>
    </row>
    <row r="34" spans="1:8" s="33" customFormat="1" x14ac:dyDescent="0.3">
      <c r="A34" s="38">
        <v>2</v>
      </c>
      <c r="B34" s="26" t="s">
        <v>29</v>
      </c>
      <c r="C34" s="85">
        <f>SUM(C35:C37)</f>
        <v>7117.6180000000004</v>
      </c>
      <c r="D34" s="86">
        <f>SUM(D35:D37)</f>
        <v>10.33</v>
      </c>
      <c r="E34" s="85">
        <f>SUM(E35:E37)</f>
        <v>1844.0139999999992</v>
      </c>
      <c r="F34" s="87">
        <f>SUM(F35:F37)</f>
        <v>10.32</v>
      </c>
      <c r="H34" s="33">
        <f t="shared" si="1"/>
        <v>10.327</v>
      </c>
    </row>
    <row r="35" spans="1:8" x14ac:dyDescent="0.3">
      <c r="A35" s="39" t="s">
        <v>30</v>
      </c>
      <c r="B35" s="88" t="s">
        <v>25</v>
      </c>
      <c r="C35" s="89">
        <v>5049.5469999999996</v>
      </c>
      <c r="D35" s="42">
        <f t="shared" ref="D35:D37" si="6">ROUND(C35/$C$52*1000,2)</f>
        <v>7.33</v>
      </c>
      <c r="E35" s="89">
        <v>1308.2230000000009</v>
      </c>
      <c r="F35" s="44">
        <f t="shared" si="2"/>
        <v>7.33</v>
      </c>
      <c r="H35" s="33">
        <f t="shared" si="1"/>
        <v>7.3259999999999996</v>
      </c>
    </row>
    <row r="36" spans="1:8" x14ac:dyDescent="0.3">
      <c r="A36" s="39" t="s">
        <v>31</v>
      </c>
      <c r="B36" s="88" t="s">
        <v>17</v>
      </c>
      <c r="C36" s="89">
        <v>1110.9000000000001</v>
      </c>
      <c r="D36" s="42">
        <f t="shared" si="6"/>
        <v>1.61</v>
      </c>
      <c r="E36" s="89">
        <v>287.80899999999997</v>
      </c>
      <c r="F36" s="44">
        <f t="shared" si="2"/>
        <v>1.61</v>
      </c>
      <c r="H36" s="33">
        <f>ROUND(C36/$C$52*1000,4)</f>
        <v>1.6117999999999999</v>
      </c>
    </row>
    <row r="37" spans="1:8" x14ac:dyDescent="0.3">
      <c r="A37" s="39" t="s">
        <v>32</v>
      </c>
      <c r="B37" s="88" t="s">
        <v>33</v>
      </c>
      <c r="C37" s="89">
        <v>957.17100000000073</v>
      </c>
      <c r="D37" s="42">
        <f t="shared" si="6"/>
        <v>1.39</v>
      </c>
      <c r="E37" s="89">
        <v>247.98199999999838</v>
      </c>
      <c r="F37" s="44">
        <f>ROUND(E37/$E$52*1000,2)-0.01</f>
        <v>1.38</v>
      </c>
      <c r="H37" s="33">
        <f t="shared" si="1"/>
        <v>1.389</v>
      </c>
    </row>
    <row r="38" spans="1:8" s="33" customFormat="1" x14ac:dyDescent="0.3">
      <c r="A38" s="38">
        <v>3</v>
      </c>
      <c r="B38" s="26" t="s">
        <v>34</v>
      </c>
      <c r="C38" s="85">
        <f>SUM(C39:C41)</f>
        <v>0</v>
      </c>
      <c r="D38" s="93">
        <v>0</v>
      </c>
      <c r="E38" s="85">
        <f>SUM(E39:E41)</f>
        <v>0</v>
      </c>
      <c r="F38" s="94">
        <v>0</v>
      </c>
      <c r="H38" s="33">
        <f t="shared" si="1"/>
        <v>0</v>
      </c>
    </row>
    <row r="39" spans="1:8" x14ac:dyDescent="0.3">
      <c r="A39" s="39" t="s">
        <v>35</v>
      </c>
      <c r="B39" s="88" t="s">
        <v>25</v>
      </c>
      <c r="C39" s="89">
        <v>0</v>
      </c>
      <c r="D39" s="42">
        <f t="shared" ref="D39:D41" si="7">ROUND(C39/$C$52*1000,2)</f>
        <v>0</v>
      </c>
      <c r="E39" s="89">
        <v>0</v>
      </c>
      <c r="F39" s="95">
        <v>0</v>
      </c>
      <c r="H39" s="33">
        <f t="shared" si="1"/>
        <v>0</v>
      </c>
    </row>
    <row r="40" spans="1:8" x14ac:dyDescent="0.3">
      <c r="A40" s="39" t="s">
        <v>36</v>
      </c>
      <c r="B40" s="88" t="s">
        <v>17</v>
      </c>
      <c r="C40" s="89">
        <v>0</v>
      </c>
      <c r="D40" s="42">
        <f t="shared" si="7"/>
        <v>0</v>
      </c>
      <c r="E40" s="89">
        <v>0</v>
      </c>
      <c r="F40" s="95">
        <v>0</v>
      </c>
      <c r="H40" s="33">
        <f t="shared" si="1"/>
        <v>0</v>
      </c>
    </row>
    <row r="41" spans="1:8" x14ac:dyDescent="0.3">
      <c r="A41" s="39" t="s">
        <v>37</v>
      </c>
      <c r="B41" s="88" t="s">
        <v>33</v>
      </c>
      <c r="C41" s="89">
        <v>0</v>
      </c>
      <c r="D41" s="42">
        <f t="shared" si="7"/>
        <v>0</v>
      </c>
      <c r="E41" s="89">
        <v>0</v>
      </c>
      <c r="F41" s="95">
        <v>0</v>
      </c>
      <c r="H41" s="33">
        <f t="shared" si="1"/>
        <v>0</v>
      </c>
    </row>
    <row r="42" spans="1:8" s="33" customFormat="1" x14ac:dyDescent="0.3">
      <c r="A42" s="38">
        <v>4</v>
      </c>
      <c r="B42" s="26" t="s">
        <v>52</v>
      </c>
      <c r="C42" s="85">
        <v>37.642000000000003</v>
      </c>
      <c r="D42" s="46">
        <f>ROUND(C42/$C$52*1000,2)</f>
        <v>0.05</v>
      </c>
      <c r="E42" s="85">
        <v>9.7520000000000007</v>
      </c>
      <c r="F42" s="29">
        <f>ROUND(E42/$E$52*1000,2)</f>
        <v>0.05</v>
      </c>
      <c r="H42" s="33">
        <f t="shared" si="1"/>
        <v>5.5E-2</v>
      </c>
    </row>
    <row r="43" spans="1:8" s="33" customFormat="1" x14ac:dyDescent="0.3">
      <c r="A43" s="38">
        <v>5</v>
      </c>
      <c r="B43" s="26" t="s">
        <v>38</v>
      </c>
      <c r="C43" s="85">
        <v>0</v>
      </c>
      <c r="D43" s="46">
        <f>ROUND(C43/$C$52*1000,2)</f>
        <v>0</v>
      </c>
      <c r="E43" s="85">
        <v>0</v>
      </c>
      <c r="F43" s="29">
        <f>ROUND(E43/$E$52*1000,2)</f>
        <v>0</v>
      </c>
      <c r="H43" s="33">
        <f t="shared" si="1"/>
        <v>0</v>
      </c>
    </row>
    <row r="44" spans="1:8" s="33" customFormat="1" x14ac:dyDescent="0.3">
      <c r="A44" s="38">
        <v>6</v>
      </c>
      <c r="B44" s="26" t="s">
        <v>53</v>
      </c>
      <c r="C44" s="85">
        <f>C18+C34+C38+C42+C43</f>
        <v>348296.99199999997</v>
      </c>
      <c r="D44" s="86">
        <f>D18+D34+D38+D42+D43</f>
        <v>505.33000000000004</v>
      </c>
      <c r="E44" s="85">
        <f>E18+E34+E38+E42+E43</f>
        <v>93616.462</v>
      </c>
      <c r="F44" s="87">
        <f>F18+F34+F38+F42+F43</f>
        <v>524.26</v>
      </c>
      <c r="H44" s="33">
        <f t="shared" si="1"/>
        <v>505.33300000000003</v>
      </c>
    </row>
    <row r="45" spans="1:8" s="33" customFormat="1" x14ac:dyDescent="0.3">
      <c r="A45" s="38" t="s">
        <v>87</v>
      </c>
      <c r="B45" s="26" t="s">
        <v>39</v>
      </c>
      <c r="C45" s="85">
        <v>0</v>
      </c>
      <c r="D45" s="93">
        <v>0</v>
      </c>
      <c r="E45" s="85">
        <v>0</v>
      </c>
      <c r="F45" s="94">
        <v>0</v>
      </c>
    </row>
    <row r="46" spans="1:8" x14ac:dyDescent="0.3">
      <c r="A46" s="96" t="s">
        <v>88</v>
      </c>
      <c r="B46" s="26" t="s">
        <v>54</v>
      </c>
      <c r="C46" s="85">
        <f>SUM(C47:C51)</f>
        <v>4555.2350000000006</v>
      </c>
      <c r="D46" s="86">
        <f>SUM(D47:D51)</f>
        <v>6.6099999999999994</v>
      </c>
      <c r="E46" s="85">
        <f>SUM(E47:E51)</f>
        <v>1180.1579999999999</v>
      </c>
      <c r="F46" s="87">
        <f>SUM(F47:F51)</f>
        <v>6.6099999999999994</v>
      </c>
    </row>
    <row r="47" spans="1:8" x14ac:dyDescent="0.3">
      <c r="A47" s="39" t="s">
        <v>40</v>
      </c>
      <c r="B47" s="88" t="s">
        <v>41</v>
      </c>
      <c r="C47" s="89">
        <v>694.86599999999999</v>
      </c>
      <c r="D47" s="42">
        <f>ROUND(C47/$C$52*1000,2)</f>
        <v>1.01</v>
      </c>
      <c r="E47" s="89">
        <v>180.024</v>
      </c>
      <c r="F47" s="44">
        <f t="shared" ref="F47:F51" si="8">ROUND(E47/$E$52*1000,2)</f>
        <v>1.01</v>
      </c>
    </row>
    <row r="48" spans="1:8" x14ac:dyDescent="0.3">
      <c r="A48" s="39" t="s">
        <v>42</v>
      </c>
      <c r="B48" s="88" t="s">
        <v>43</v>
      </c>
      <c r="C48" s="89">
        <v>0</v>
      </c>
      <c r="D48" s="42">
        <f t="shared" ref="D48:D51" si="9">ROUND(C48/$C$52*1000,2)</f>
        <v>0</v>
      </c>
      <c r="E48" s="89">
        <v>0</v>
      </c>
      <c r="F48" s="44">
        <f t="shared" si="8"/>
        <v>0</v>
      </c>
    </row>
    <row r="49" spans="1:6" x14ac:dyDescent="0.3">
      <c r="A49" s="39" t="s">
        <v>57</v>
      </c>
      <c r="B49" s="88" t="s">
        <v>44</v>
      </c>
      <c r="C49" s="89">
        <v>0</v>
      </c>
      <c r="D49" s="42">
        <f t="shared" si="9"/>
        <v>0</v>
      </c>
      <c r="E49" s="89">
        <v>0</v>
      </c>
      <c r="F49" s="44">
        <f t="shared" si="8"/>
        <v>0</v>
      </c>
    </row>
    <row r="50" spans="1:6" x14ac:dyDescent="0.3">
      <c r="A50" s="39" t="s">
        <v>45</v>
      </c>
      <c r="B50" s="88" t="s">
        <v>46</v>
      </c>
      <c r="C50" s="89">
        <v>0</v>
      </c>
      <c r="D50" s="42">
        <f t="shared" si="9"/>
        <v>0</v>
      </c>
      <c r="E50" s="89">
        <v>0</v>
      </c>
      <c r="F50" s="44">
        <f t="shared" si="8"/>
        <v>0</v>
      </c>
    </row>
    <row r="51" spans="1:6" s="97" customFormat="1" x14ac:dyDescent="0.3">
      <c r="A51" s="39" t="s">
        <v>47</v>
      </c>
      <c r="B51" s="40" t="s">
        <v>84</v>
      </c>
      <c r="C51" s="89">
        <v>3860.3690000000001</v>
      </c>
      <c r="D51" s="42">
        <f t="shared" si="9"/>
        <v>5.6</v>
      </c>
      <c r="E51" s="89">
        <v>1000.134</v>
      </c>
      <c r="F51" s="44">
        <f t="shared" si="8"/>
        <v>5.6</v>
      </c>
    </row>
    <row r="52" spans="1:6" s="97" customFormat="1" ht="38.25" thickBot="1" x14ac:dyDescent="0.35">
      <c r="A52" s="98" t="s">
        <v>60</v>
      </c>
      <c r="B52" s="99" t="s">
        <v>92</v>
      </c>
      <c r="C52" s="100">
        <v>689242.93</v>
      </c>
      <c r="D52" s="101"/>
      <c r="E52" s="100">
        <v>178567.24</v>
      </c>
      <c r="F52" s="102"/>
    </row>
    <row r="53" spans="1:6" ht="19.5" customHeight="1" x14ac:dyDescent="0.3">
      <c r="A53" s="103"/>
      <c r="F53" s="104"/>
    </row>
    <row r="54" spans="1:6" s="106" customFormat="1" ht="7.5" customHeight="1" thickBot="1" x14ac:dyDescent="0.35">
      <c r="A54" s="105"/>
      <c r="B54" s="56"/>
      <c r="C54" s="56"/>
      <c r="D54" s="56"/>
      <c r="E54" s="56"/>
      <c r="F54" s="105"/>
    </row>
    <row r="55" spans="1:6" ht="15.75" customHeight="1" x14ac:dyDescent="0.3">
      <c r="A55" s="57"/>
      <c r="B55" s="57"/>
      <c r="C55" s="57"/>
      <c r="D55" s="57"/>
      <c r="E55" s="58"/>
    </row>
    <row r="56" spans="1:6" s="62" customFormat="1" ht="48.75" customHeight="1" x14ac:dyDescent="0.3">
      <c r="A56" s="81" t="s">
        <v>118</v>
      </c>
      <c r="B56" s="81"/>
      <c r="C56" s="82"/>
      <c r="D56" s="82"/>
      <c r="E56" s="61"/>
    </row>
    <row r="57" spans="1:6" s="62" customFormat="1" ht="26.25" customHeight="1" x14ac:dyDescent="0.3">
      <c r="A57" s="81"/>
      <c r="B57" s="81"/>
      <c r="C57" s="82"/>
      <c r="D57" s="82"/>
      <c r="E57" s="63" t="s">
        <v>111</v>
      </c>
      <c r="F57" s="63"/>
    </row>
  </sheetData>
  <mergeCells count="11">
    <mergeCell ref="E3:F3"/>
    <mergeCell ref="A9:F9"/>
    <mergeCell ref="A10:F10"/>
    <mergeCell ref="B17:F17"/>
    <mergeCell ref="E57:F57"/>
    <mergeCell ref="A8:F8"/>
    <mergeCell ref="A12:A14"/>
    <mergeCell ref="B12:B14"/>
    <mergeCell ref="C12:D12"/>
    <mergeCell ref="E12:F12"/>
    <mergeCell ref="A56:B57"/>
  </mergeCells>
  <printOptions horizontalCentered="1" verticalCentered="1"/>
  <pageMargins left="1.1811023622047245" right="0.39370078740157483" top="0.78740157480314965" bottom="0.78740157480314965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2"/>
  <sheetViews>
    <sheetView tabSelected="1" view="pageBreakPreview" zoomScale="110" zoomScaleNormal="110" zoomScaleSheetLayoutView="110" workbookViewId="0">
      <selection activeCell="A51" sqref="A51:B52"/>
    </sheetView>
  </sheetViews>
  <sheetFormatPr defaultRowHeight="18.75" x14ac:dyDescent="0.3"/>
  <cols>
    <col min="1" max="1" width="6.7109375" style="1" customWidth="1"/>
    <col min="2" max="2" width="58" style="1" customWidth="1"/>
    <col min="3" max="3" width="19.28515625" style="1" customWidth="1"/>
    <col min="4" max="4" width="14.28515625" style="1" customWidth="1"/>
    <col min="5" max="5" width="19.28515625" style="1" customWidth="1"/>
    <col min="6" max="6" width="14.28515625" style="1" customWidth="1"/>
    <col min="7" max="7" width="19.28515625" style="1" customWidth="1"/>
    <col min="8" max="8" width="18.28515625" style="1" customWidth="1"/>
    <col min="9" max="9" width="23" style="54" customWidth="1"/>
    <col min="10" max="10" width="16.140625" style="54" customWidth="1"/>
    <col min="11" max="12" width="9.140625" style="1"/>
    <col min="13" max="13" width="16.5703125" style="1" customWidth="1"/>
    <col min="14" max="16384" width="9.140625" style="1"/>
  </cols>
  <sheetData>
    <row r="1" spans="1:10" ht="2.25" customHeight="1" x14ac:dyDescent="0.3">
      <c r="A1" s="83"/>
    </row>
    <row r="2" spans="1:10" ht="18" customHeight="1" x14ac:dyDescent="0.3">
      <c r="H2" s="153" t="s">
        <v>77</v>
      </c>
      <c r="I2" s="153"/>
      <c r="J2" s="154"/>
    </row>
    <row r="3" spans="1:10" ht="21" customHeight="1" x14ac:dyDescent="0.3">
      <c r="H3" s="153" t="s">
        <v>83</v>
      </c>
      <c r="I3" s="153"/>
      <c r="J3" s="153"/>
    </row>
    <row r="4" spans="1:10" ht="33.75" customHeight="1" x14ac:dyDescent="0.3">
      <c r="H4" s="4" t="s">
        <v>110</v>
      </c>
      <c r="I4" s="4"/>
      <c r="J4" s="4"/>
    </row>
    <row r="5" spans="1:10" ht="22.5" customHeight="1" x14ac:dyDescent="0.3">
      <c r="H5" s="153" t="s">
        <v>70</v>
      </c>
      <c r="I5" s="153"/>
      <c r="J5" s="153"/>
    </row>
    <row r="6" spans="1:10" ht="15" customHeight="1" x14ac:dyDescent="0.3">
      <c r="H6" s="153" t="s">
        <v>71</v>
      </c>
      <c r="I6" s="153"/>
      <c r="J6" s="154"/>
    </row>
    <row r="7" spans="1:10" ht="27.75" customHeight="1" x14ac:dyDescent="0.3">
      <c r="H7" s="153" t="s">
        <v>133</v>
      </c>
      <c r="I7" s="153"/>
      <c r="J7" s="153"/>
    </row>
    <row r="8" spans="1:10" ht="15" customHeight="1" x14ac:dyDescent="0.3">
      <c r="A8" s="8" t="s">
        <v>49</v>
      </c>
      <c r="B8" s="8"/>
      <c r="C8" s="8"/>
      <c r="D8" s="8"/>
      <c r="E8" s="8"/>
      <c r="F8" s="8"/>
      <c r="G8" s="8"/>
      <c r="H8" s="8"/>
      <c r="I8" s="8"/>
      <c r="J8" s="8"/>
    </row>
    <row r="9" spans="1:10" ht="18.75" customHeight="1" x14ac:dyDescent="0.3">
      <c r="A9" s="8" t="s">
        <v>120</v>
      </c>
      <c r="B9" s="8"/>
      <c r="C9" s="8"/>
      <c r="D9" s="8"/>
      <c r="E9" s="8"/>
      <c r="F9" s="8"/>
      <c r="G9" s="8"/>
      <c r="H9" s="8"/>
      <c r="I9" s="8"/>
      <c r="J9" s="8"/>
    </row>
    <row r="10" spans="1:10" ht="18.75" customHeight="1" x14ac:dyDescent="0.3">
      <c r="A10" s="8" t="s">
        <v>82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" customHeight="1" thickBot="1" x14ac:dyDescent="0.35">
      <c r="J11" s="10" t="s">
        <v>72</v>
      </c>
    </row>
    <row r="12" spans="1:10" s="64" customFormat="1" ht="122.25" customHeight="1" x14ac:dyDescent="0.25">
      <c r="A12" s="11" t="s">
        <v>0</v>
      </c>
      <c r="B12" s="12" t="s">
        <v>50</v>
      </c>
      <c r="C12" s="125" t="s">
        <v>112</v>
      </c>
      <c r="D12" s="13"/>
      <c r="E12" s="125" t="s">
        <v>113</v>
      </c>
      <c r="F12" s="13"/>
      <c r="G12" s="65" t="s">
        <v>114</v>
      </c>
      <c r="H12" s="126"/>
      <c r="I12" s="65" t="s">
        <v>115</v>
      </c>
      <c r="J12" s="66"/>
    </row>
    <row r="13" spans="1:10" ht="51.75" customHeight="1" x14ac:dyDescent="0.3">
      <c r="A13" s="14"/>
      <c r="B13" s="15"/>
      <c r="C13" s="16" t="s">
        <v>59</v>
      </c>
      <c r="D13" s="16" t="s">
        <v>94</v>
      </c>
      <c r="E13" s="16" t="s">
        <v>59</v>
      </c>
      <c r="F13" s="16" t="s">
        <v>94</v>
      </c>
      <c r="G13" s="16" t="s">
        <v>59</v>
      </c>
      <c r="H13" s="16" t="s">
        <v>94</v>
      </c>
      <c r="I13" s="16" t="s">
        <v>59</v>
      </c>
      <c r="J13" s="17" t="s">
        <v>94</v>
      </c>
    </row>
    <row r="14" spans="1:10" x14ac:dyDescent="0.3">
      <c r="A14" s="14"/>
      <c r="B14" s="15"/>
      <c r="C14" s="18" t="s">
        <v>73</v>
      </c>
      <c r="D14" s="19" t="s">
        <v>48</v>
      </c>
      <c r="E14" s="18" t="s">
        <v>73</v>
      </c>
      <c r="F14" s="19" t="s">
        <v>48</v>
      </c>
      <c r="G14" s="18" t="s">
        <v>73</v>
      </c>
      <c r="H14" s="19" t="s">
        <v>48</v>
      </c>
      <c r="I14" s="18" t="s">
        <v>73</v>
      </c>
      <c r="J14" s="20" t="s">
        <v>48</v>
      </c>
    </row>
    <row r="15" spans="1:10" x14ac:dyDescent="0.3">
      <c r="A15" s="21">
        <v>1</v>
      </c>
      <c r="B15" s="22">
        <v>2</v>
      </c>
      <c r="C15" s="18">
        <v>3</v>
      </c>
      <c r="D15" s="23">
        <v>4</v>
      </c>
      <c r="E15" s="18">
        <v>5</v>
      </c>
      <c r="F15" s="23">
        <v>6</v>
      </c>
      <c r="G15" s="18">
        <v>7</v>
      </c>
      <c r="H15" s="23">
        <v>8</v>
      </c>
      <c r="I15" s="18">
        <v>9</v>
      </c>
      <c r="J15" s="24">
        <v>10</v>
      </c>
    </row>
    <row r="16" spans="1:10" ht="18.75" customHeight="1" x14ac:dyDescent="0.3">
      <c r="A16" s="25" t="s">
        <v>61</v>
      </c>
      <c r="B16" s="26" t="s">
        <v>66</v>
      </c>
      <c r="C16" s="127">
        <f t="shared" ref="C16" si="0">C39+C40+C41</f>
        <v>14410.977999999997</v>
      </c>
      <c r="D16" s="128">
        <f>ROUND(C16/$C$47*1000,2)</f>
        <v>44.7</v>
      </c>
      <c r="E16" s="127">
        <f t="shared" ref="E16" si="1">E39+E40+E41</f>
        <v>224030.38500000001</v>
      </c>
      <c r="F16" s="129">
        <f>ROUND(E16/$E$47*1000,2)</f>
        <v>625.41999999999996</v>
      </c>
      <c r="G16" s="127">
        <f t="shared" ref="G16" si="2">G39+G40+G41</f>
        <v>6659.4830000000002</v>
      </c>
      <c r="H16" s="128">
        <f>ROUND(G16/$G$47*1000,2)</f>
        <v>44.7</v>
      </c>
      <c r="I16" s="127">
        <f>I39+I40+I41</f>
        <v>28727.759999999998</v>
      </c>
      <c r="J16" s="130">
        <f>ROUND(I16/$I$47*1000,2)</f>
        <v>988.89</v>
      </c>
    </row>
    <row r="17" spans="1:10" ht="24.75" customHeight="1" x14ac:dyDescent="0.3">
      <c r="A17" s="25" t="s">
        <v>62</v>
      </c>
      <c r="B17" s="30" t="s">
        <v>97</v>
      </c>
      <c r="C17" s="31"/>
      <c r="D17" s="31"/>
      <c r="E17" s="31"/>
      <c r="F17" s="31"/>
      <c r="G17" s="31"/>
      <c r="H17" s="31"/>
      <c r="I17" s="31"/>
      <c r="J17" s="32"/>
    </row>
    <row r="18" spans="1:10" s="33" customFormat="1" x14ac:dyDescent="0.3">
      <c r="A18" s="25">
        <v>1</v>
      </c>
      <c r="B18" s="26" t="s">
        <v>1</v>
      </c>
      <c r="C18" s="85">
        <f>C19+C20+C21+C25</f>
        <v>1059.6219999999998</v>
      </c>
      <c r="D18" s="86">
        <f>D19+D20+D21+D25</f>
        <v>3.29</v>
      </c>
      <c r="E18" s="85">
        <f t="shared" ref="E18:H18" si="3">E19+E20+E21+E25</f>
        <v>1177.2380000000003</v>
      </c>
      <c r="F18" s="86">
        <f t="shared" si="3"/>
        <v>3.29</v>
      </c>
      <c r="G18" s="85">
        <f t="shared" si="3"/>
        <v>489.66500000000002</v>
      </c>
      <c r="H18" s="86">
        <f t="shared" si="3"/>
        <v>3.29</v>
      </c>
      <c r="I18" s="85">
        <f>I19+I20+I21+I25</f>
        <v>95.472999999999956</v>
      </c>
      <c r="J18" s="87">
        <f>J19+J20+J21+J25</f>
        <v>3.29</v>
      </c>
    </row>
    <row r="19" spans="1:10" s="33" customFormat="1" ht="22.5" customHeight="1" x14ac:dyDescent="0.3">
      <c r="A19" s="38" t="s">
        <v>2</v>
      </c>
      <c r="B19" s="26" t="s">
        <v>58</v>
      </c>
      <c r="C19" s="131">
        <v>0</v>
      </c>
      <c r="D19" s="128">
        <f t="shared" ref="D19:D21" si="4">ROUND(C19/$C$47*1000,2)</f>
        <v>0</v>
      </c>
      <c r="E19" s="131">
        <v>0</v>
      </c>
      <c r="F19" s="128">
        <f t="shared" ref="F19:F21" si="5">ROUND(E19/$E$47*1000,2)</f>
        <v>0</v>
      </c>
      <c r="G19" s="131">
        <v>0</v>
      </c>
      <c r="H19" s="128">
        <f t="shared" ref="H19:H21" si="6">ROUND(G19/$G$47*1000,2)</f>
        <v>0</v>
      </c>
      <c r="I19" s="131">
        <v>0</v>
      </c>
      <c r="J19" s="132">
        <f t="shared" ref="J19:J24" si="7">ROUND(I19/$I$47*1000,2)</f>
        <v>0</v>
      </c>
    </row>
    <row r="20" spans="1:10" s="33" customFormat="1" ht="23.25" customHeight="1" x14ac:dyDescent="0.3">
      <c r="A20" s="38" t="s">
        <v>12</v>
      </c>
      <c r="B20" s="26" t="s">
        <v>13</v>
      </c>
      <c r="C20" s="131">
        <v>0</v>
      </c>
      <c r="D20" s="128">
        <f t="shared" si="4"/>
        <v>0</v>
      </c>
      <c r="E20" s="131">
        <v>0</v>
      </c>
      <c r="F20" s="128">
        <f t="shared" si="5"/>
        <v>0</v>
      </c>
      <c r="G20" s="131">
        <v>0</v>
      </c>
      <c r="H20" s="128">
        <f t="shared" si="6"/>
        <v>0</v>
      </c>
      <c r="I20" s="131">
        <v>0</v>
      </c>
      <c r="J20" s="132">
        <f t="shared" si="7"/>
        <v>0</v>
      </c>
    </row>
    <row r="21" spans="1:10" s="33" customFormat="1" ht="19.5" customHeight="1" x14ac:dyDescent="0.3">
      <c r="A21" s="38" t="s">
        <v>14</v>
      </c>
      <c r="B21" s="26" t="s">
        <v>15</v>
      </c>
      <c r="C21" s="85">
        <v>0</v>
      </c>
      <c r="D21" s="128">
        <f t="shared" si="4"/>
        <v>0</v>
      </c>
      <c r="E21" s="85">
        <v>0</v>
      </c>
      <c r="F21" s="128">
        <f t="shared" si="5"/>
        <v>0</v>
      </c>
      <c r="G21" s="85">
        <v>0</v>
      </c>
      <c r="H21" s="128">
        <f t="shared" si="6"/>
        <v>0</v>
      </c>
      <c r="I21" s="85">
        <v>0</v>
      </c>
      <c r="J21" s="132">
        <f t="shared" si="7"/>
        <v>0</v>
      </c>
    </row>
    <row r="22" spans="1:10" x14ac:dyDescent="0.3">
      <c r="A22" s="39" t="s">
        <v>16</v>
      </c>
      <c r="B22" s="88" t="s">
        <v>17</v>
      </c>
      <c r="C22" s="133">
        <v>0</v>
      </c>
      <c r="D22" s="134">
        <f>ROUND(C22/$C$47*1000,2)</f>
        <v>0</v>
      </c>
      <c r="E22" s="133">
        <v>0</v>
      </c>
      <c r="F22" s="134">
        <f>ROUND(E22/$E$47*1000,2)</f>
        <v>0</v>
      </c>
      <c r="G22" s="133">
        <v>0</v>
      </c>
      <c r="H22" s="134">
        <f>ROUND(G22/$G$47*1000,2)</f>
        <v>0</v>
      </c>
      <c r="I22" s="133">
        <v>0</v>
      </c>
      <c r="J22" s="135">
        <f t="shared" si="7"/>
        <v>0</v>
      </c>
    </row>
    <row r="23" spans="1:10" x14ac:dyDescent="0.3">
      <c r="A23" s="39" t="s">
        <v>18</v>
      </c>
      <c r="B23" s="88" t="s">
        <v>19</v>
      </c>
      <c r="C23" s="136">
        <v>0</v>
      </c>
      <c r="D23" s="134">
        <f t="shared" ref="D23:D24" si="8">ROUND(C23/$C$47*1000,2)</f>
        <v>0</v>
      </c>
      <c r="E23" s="136">
        <v>0</v>
      </c>
      <c r="F23" s="134">
        <f t="shared" ref="F23:F24" si="9">ROUND(E23/$E$47*1000,2)</f>
        <v>0</v>
      </c>
      <c r="G23" s="136">
        <v>0</v>
      </c>
      <c r="H23" s="134">
        <f t="shared" ref="H23:H24" si="10">ROUND(G23/$G$47*1000,2)</f>
        <v>0</v>
      </c>
      <c r="I23" s="136">
        <v>0</v>
      </c>
      <c r="J23" s="135">
        <f t="shared" si="7"/>
        <v>0</v>
      </c>
    </row>
    <row r="24" spans="1:10" x14ac:dyDescent="0.3">
      <c r="A24" s="39" t="s">
        <v>20</v>
      </c>
      <c r="B24" s="88" t="s">
        <v>21</v>
      </c>
      <c r="C24" s="136">
        <v>0</v>
      </c>
      <c r="D24" s="134">
        <f t="shared" si="8"/>
        <v>0</v>
      </c>
      <c r="E24" s="136">
        <v>0</v>
      </c>
      <c r="F24" s="134">
        <f t="shared" si="9"/>
        <v>0</v>
      </c>
      <c r="G24" s="136">
        <v>0</v>
      </c>
      <c r="H24" s="134">
        <f t="shared" si="10"/>
        <v>0</v>
      </c>
      <c r="I24" s="136">
        <v>0</v>
      </c>
      <c r="J24" s="135">
        <f t="shared" si="7"/>
        <v>0</v>
      </c>
    </row>
    <row r="25" spans="1:10" s="33" customFormat="1" ht="24" customHeight="1" x14ac:dyDescent="0.3">
      <c r="A25" s="38" t="s">
        <v>22</v>
      </c>
      <c r="B25" s="26" t="s">
        <v>23</v>
      </c>
      <c r="C25" s="85">
        <f>SUM(C26:C28)</f>
        <v>1059.6219999999998</v>
      </c>
      <c r="D25" s="86">
        <f>SUM(D26:D28)</f>
        <v>3.29</v>
      </c>
      <c r="E25" s="85">
        <f t="shared" ref="E25:H25" si="11">SUM(E26:E28)</f>
        <v>1177.2380000000003</v>
      </c>
      <c r="F25" s="86">
        <f t="shared" si="11"/>
        <v>3.29</v>
      </c>
      <c r="G25" s="85">
        <f t="shared" si="11"/>
        <v>489.66500000000002</v>
      </c>
      <c r="H25" s="86">
        <f t="shared" si="11"/>
        <v>3.29</v>
      </c>
      <c r="I25" s="85">
        <f>SUM(I26:I28)</f>
        <v>95.472999999999956</v>
      </c>
      <c r="J25" s="87">
        <f>SUM(J26:J28)</f>
        <v>3.29</v>
      </c>
    </row>
    <row r="26" spans="1:10" x14ac:dyDescent="0.3">
      <c r="A26" s="39" t="s">
        <v>24</v>
      </c>
      <c r="B26" s="88" t="s">
        <v>25</v>
      </c>
      <c r="C26" s="136">
        <v>819.52499999999998</v>
      </c>
      <c r="D26" s="134">
        <f t="shared" ref="D26:D28" si="12">ROUND(C26/$C$47*1000,2)</f>
        <v>2.54</v>
      </c>
      <c r="E26" s="136">
        <v>910.49000000000012</v>
      </c>
      <c r="F26" s="134">
        <f t="shared" ref="F26:F28" si="13">ROUND(E26/$E$47*1000,2)</f>
        <v>2.54</v>
      </c>
      <c r="G26" s="136">
        <v>378.71199999999999</v>
      </c>
      <c r="H26" s="134">
        <f t="shared" ref="H26:H28" si="14">ROUND(G26/$G$47*1000,2)</f>
        <v>2.54</v>
      </c>
      <c r="I26" s="136">
        <v>73.839999999999918</v>
      </c>
      <c r="J26" s="137">
        <f>ROUND(I26/$I$47*1000,2)</f>
        <v>2.54</v>
      </c>
    </row>
    <row r="27" spans="1:10" x14ac:dyDescent="0.3">
      <c r="A27" s="39" t="s">
        <v>26</v>
      </c>
      <c r="B27" s="88" t="s">
        <v>17</v>
      </c>
      <c r="C27" s="133">
        <v>180.29499999999999</v>
      </c>
      <c r="D27" s="134">
        <f t="shared" si="12"/>
        <v>0.56000000000000005</v>
      </c>
      <c r="E27" s="133">
        <v>200.30800000000002</v>
      </c>
      <c r="F27" s="134">
        <f t="shared" si="13"/>
        <v>0.56000000000000005</v>
      </c>
      <c r="G27" s="133">
        <v>83.316999999999993</v>
      </c>
      <c r="H27" s="134">
        <f t="shared" si="14"/>
        <v>0.56000000000000005</v>
      </c>
      <c r="I27" s="133">
        <v>16.245000000000019</v>
      </c>
      <c r="J27" s="137">
        <f>ROUND(I27/$I$47*1000,2)</f>
        <v>0.56000000000000005</v>
      </c>
    </row>
    <row r="28" spans="1:10" x14ac:dyDescent="0.3">
      <c r="A28" s="39" t="s">
        <v>27</v>
      </c>
      <c r="B28" s="88" t="s">
        <v>33</v>
      </c>
      <c r="C28" s="136">
        <v>59.802</v>
      </c>
      <c r="D28" s="134">
        <f t="shared" si="12"/>
        <v>0.19</v>
      </c>
      <c r="E28" s="136">
        <v>66.44</v>
      </c>
      <c r="F28" s="134">
        <f t="shared" si="13"/>
        <v>0.19</v>
      </c>
      <c r="G28" s="136">
        <v>27.635999999999999</v>
      </c>
      <c r="H28" s="134">
        <f t="shared" si="14"/>
        <v>0.19</v>
      </c>
      <c r="I28" s="136">
        <v>5.3880000000000159</v>
      </c>
      <c r="J28" s="137">
        <f>ROUNDUP(I28/$I$47*1000,2)</f>
        <v>0.19</v>
      </c>
    </row>
    <row r="29" spans="1:10" s="33" customFormat="1" ht="21.75" customHeight="1" x14ac:dyDescent="0.3">
      <c r="A29" s="38">
        <v>2</v>
      </c>
      <c r="B29" s="26" t="s">
        <v>29</v>
      </c>
      <c r="C29" s="85">
        <f>SUM(C30:C32)</f>
        <v>493.78000000000003</v>
      </c>
      <c r="D29" s="86">
        <f>SUM(D30:D32)</f>
        <v>1.54</v>
      </c>
      <c r="E29" s="85">
        <f t="shared" ref="E29:H29" si="15">SUM(E30:E32)</f>
        <v>548.58899999999994</v>
      </c>
      <c r="F29" s="86">
        <f t="shared" si="15"/>
        <v>1.54</v>
      </c>
      <c r="G29" s="85">
        <f t="shared" si="15"/>
        <v>228.18200000000002</v>
      </c>
      <c r="H29" s="86">
        <f t="shared" si="15"/>
        <v>1.54</v>
      </c>
      <c r="I29" s="85">
        <f>SUM(I30:I32)</f>
        <v>44.489999999999995</v>
      </c>
      <c r="J29" s="87">
        <f>SUM(J30:J32)</f>
        <v>1.54</v>
      </c>
    </row>
    <row r="30" spans="1:10" x14ac:dyDescent="0.3">
      <c r="A30" s="39" t="s">
        <v>30</v>
      </c>
      <c r="B30" s="88" t="s">
        <v>25</v>
      </c>
      <c r="C30" s="136">
        <v>350.30900000000003</v>
      </c>
      <c r="D30" s="134">
        <f t="shared" ref="D30:D32" si="16">ROUND(C30/$C$47*1000,2)</f>
        <v>1.0900000000000001</v>
      </c>
      <c r="E30" s="136">
        <v>389.19299999999993</v>
      </c>
      <c r="F30" s="134">
        <f t="shared" ref="F30:F32" si="17">ROUND(E30/$E$47*1000,2)</f>
        <v>1.0900000000000001</v>
      </c>
      <c r="G30" s="136">
        <v>161.88200000000001</v>
      </c>
      <c r="H30" s="134">
        <f t="shared" ref="H30:H32" si="18">ROUND(G30/$G$47*1000,2)</f>
        <v>1.0900000000000001</v>
      </c>
      <c r="I30" s="136">
        <v>31.563000000000045</v>
      </c>
      <c r="J30" s="137">
        <f>ROUND(I30/$I$47*1000,2)</f>
        <v>1.0900000000000001</v>
      </c>
    </row>
    <row r="31" spans="1:10" x14ac:dyDescent="0.3">
      <c r="A31" s="39" t="s">
        <v>31</v>
      </c>
      <c r="B31" s="88" t="s">
        <v>17</v>
      </c>
      <c r="C31" s="133">
        <v>77.067999999999998</v>
      </c>
      <c r="D31" s="134">
        <f t="shared" si="16"/>
        <v>0.24</v>
      </c>
      <c r="E31" s="133">
        <v>85.622</v>
      </c>
      <c r="F31" s="134">
        <f t="shared" si="17"/>
        <v>0.24</v>
      </c>
      <c r="G31" s="133">
        <v>35.613999999999997</v>
      </c>
      <c r="H31" s="134">
        <f t="shared" si="18"/>
        <v>0.24</v>
      </c>
      <c r="I31" s="133">
        <v>6.9439999999999955</v>
      </c>
      <c r="J31" s="137">
        <f>ROUND(I31/$I$47*1000,2)</f>
        <v>0.24</v>
      </c>
    </row>
    <row r="32" spans="1:10" x14ac:dyDescent="0.3">
      <c r="A32" s="39" t="s">
        <v>32</v>
      </c>
      <c r="B32" s="88" t="s">
        <v>33</v>
      </c>
      <c r="C32" s="136">
        <v>66.403000000000006</v>
      </c>
      <c r="D32" s="134">
        <f t="shared" si="16"/>
        <v>0.21</v>
      </c>
      <c r="E32" s="136">
        <v>73.773999999999987</v>
      </c>
      <c r="F32" s="134">
        <f t="shared" si="17"/>
        <v>0.21</v>
      </c>
      <c r="G32" s="136">
        <v>30.686</v>
      </c>
      <c r="H32" s="134">
        <f t="shared" si="18"/>
        <v>0.21</v>
      </c>
      <c r="I32" s="136">
        <v>5.9829999999999544</v>
      </c>
      <c r="J32" s="137">
        <f>ROUND(I32/$I$47*1000,2)</f>
        <v>0.21</v>
      </c>
    </row>
    <row r="33" spans="1:10" s="33" customFormat="1" ht="24" customHeight="1" x14ac:dyDescent="0.3">
      <c r="A33" s="38">
        <v>3</v>
      </c>
      <c r="B33" s="26" t="s">
        <v>34</v>
      </c>
      <c r="C33" s="85">
        <f>SUM(C34:C36)</f>
        <v>12538.954999999998</v>
      </c>
      <c r="D33" s="86">
        <f>SUM(D34:D36)</f>
        <v>38.880000000000003</v>
      </c>
      <c r="E33" s="85">
        <f t="shared" ref="E33:H33" si="19">SUM(E34:E36)</f>
        <v>13930.755000000001</v>
      </c>
      <c r="F33" s="86">
        <f t="shared" si="19"/>
        <v>38.880000000000003</v>
      </c>
      <c r="G33" s="85">
        <f t="shared" si="19"/>
        <v>5794.3969999999999</v>
      </c>
      <c r="H33" s="86">
        <f t="shared" si="19"/>
        <v>38.880000000000003</v>
      </c>
      <c r="I33" s="85">
        <f>SUM(I34:I36)</f>
        <v>1129.7760000000001</v>
      </c>
      <c r="J33" s="87">
        <f>SUM(J34:J36)</f>
        <v>38.880000000000003</v>
      </c>
    </row>
    <row r="34" spans="1:10" x14ac:dyDescent="0.3">
      <c r="A34" s="39" t="s">
        <v>35</v>
      </c>
      <c r="B34" s="88" t="s">
        <v>25</v>
      </c>
      <c r="C34" s="136">
        <v>10193.16</v>
      </c>
      <c r="D34" s="134">
        <f t="shared" ref="D34:D38" si="20">ROUND(C34/$C$47*1000,2)</f>
        <v>31.61</v>
      </c>
      <c r="E34" s="136">
        <v>11324.581000000002</v>
      </c>
      <c r="F34" s="134">
        <f t="shared" ref="F34:F38" si="21">ROUND(E34/$E$47*1000,2)</f>
        <v>31.61</v>
      </c>
      <c r="G34" s="136">
        <v>4710.3779999999997</v>
      </c>
      <c r="H34" s="134">
        <f t="shared" ref="H34:H38" si="22">ROUND(G34/$G$47*1000,2)</f>
        <v>31.61</v>
      </c>
      <c r="I34" s="136">
        <v>918.41599999999835</v>
      </c>
      <c r="J34" s="135">
        <f>ROUND(I34/$I$47*1000,2)</f>
        <v>31.61</v>
      </c>
    </row>
    <row r="35" spans="1:10" x14ac:dyDescent="0.3">
      <c r="A35" s="39" t="s">
        <v>36</v>
      </c>
      <c r="B35" s="88" t="s">
        <v>17</v>
      </c>
      <c r="C35" s="133">
        <v>2242.4949999999999</v>
      </c>
      <c r="D35" s="134">
        <f t="shared" si="20"/>
        <v>6.96</v>
      </c>
      <c r="E35" s="133">
        <v>2491.4080000000004</v>
      </c>
      <c r="F35" s="134">
        <f t="shared" si="21"/>
        <v>6.96</v>
      </c>
      <c r="G35" s="133">
        <v>1036.2829999999999</v>
      </c>
      <c r="H35" s="134">
        <f t="shared" si="22"/>
        <v>6.96</v>
      </c>
      <c r="I35" s="133">
        <v>202.05200000000013</v>
      </c>
      <c r="J35" s="137">
        <f>ROUND(I35/$I$47*1000,2)</f>
        <v>6.96</v>
      </c>
    </row>
    <row r="36" spans="1:10" x14ac:dyDescent="0.3">
      <c r="A36" s="39" t="s">
        <v>37</v>
      </c>
      <c r="B36" s="88" t="s">
        <v>33</v>
      </c>
      <c r="C36" s="136">
        <v>103.3</v>
      </c>
      <c r="D36" s="134">
        <f>ROUND(C36/$C$47*1000,2)-0.01</f>
        <v>0.31</v>
      </c>
      <c r="E36" s="136">
        <v>114.76600000000001</v>
      </c>
      <c r="F36" s="134">
        <f>ROUND(E36/$E$47*1000,2)-0.01</f>
        <v>0.31</v>
      </c>
      <c r="G36" s="136">
        <v>47.735999999999997</v>
      </c>
      <c r="H36" s="134">
        <f>ROUND(G36/$G$47*1000,2)-0.01</f>
        <v>0.31</v>
      </c>
      <c r="I36" s="136">
        <v>9.308000000001492</v>
      </c>
      <c r="J36" s="137">
        <f>ROUND(I36/$I$47*1000,2)-0.01</f>
        <v>0.31</v>
      </c>
    </row>
    <row r="37" spans="1:10" s="33" customFormat="1" ht="20.25" customHeight="1" x14ac:dyDescent="0.3">
      <c r="A37" s="38">
        <v>4</v>
      </c>
      <c r="B37" s="26" t="s">
        <v>52</v>
      </c>
      <c r="C37" s="131">
        <v>2.6120000000000001</v>
      </c>
      <c r="D37" s="128">
        <f t="shared" si="20"/>
        <v>0.01</v>
      </c>
      <c r="E37" s="131">
        <v>2.9009999999999998</v>
      </c>
      <c r="F37" s="128">
        <f t="shared" si="21"/>
        <v>0.01</v>
      </c>
      <c r="G37" s="131">
        <v>1.2070000000000001</v>
      </c>
      <c r="H37" s="128">
        <f t="shared" si="22"/>
        <v>0.01</v>
      </c>
      <c r="I37" s="131">
        <v>0.2350000000000001</v>
      </c>
      <c r="J37" s="130">
        <f>ROUND(I37/$I$47*1000,2)</f>
        <v>0.01</v>
      </c>
    </row>
    <row r="38" spans="1:10" s="33" customFormat="1" ht="19.5" customHeight="1" x14ac:dyDescent="0.3">
      <c r="A38" s="38">
        <v>5</v>
      </c>
      <c r="B38" s="26" t="s">
        <v>38</v>
      </c>
      <c r="C38" s="131">
        <v>0</v>
      </c>
      <c r="D38" s="128">
        <f t="shared" si="20"/>
        <v>0</v>
      </c>
      <c r="E38" s="131">
        <v>0</v>
      </c>
      <c r="F38" s="128">
        <f t="shared" si="21"/>
        <v>0</v>
      </c>
      <c r="G38" s="131">
        <v>0</v>
      </c>
      <c r="H38" s="128">
        <f t="shared" si="22"/>
        <v>0</v>
      </c>
      <c r="I38" s="131">
        <v>0</v>
      </c>
      <c r="J38" s="132">
        <f>ROUND(I38/$I$47*1000,2)</f>
        <v>0</v>
      </c>
    </row>
    <row r="39" spans="1:10" s="33" customFormat="1" ht="21.75" customHeight="1" x14ac:dyDescent="0.3">
      <c r="A39" s="38">
        <v>6</v>
      </c>
      <c r="B39" s="26" t="s">
        <v>53</v>
      </c>
      <c r="C39" s="138">
        <f>C18+C29+C33+C37+C38</f>
        <v>14094.968999999997</v>
      </c>
      <c r="D39" s="139">
        <f t="shared" ref="D39:H39" si="23">D18+D29+D33+D37+D38</f>
        <v>43.72</v>
      </c>
      <c r="E39" s="138">
        <f t="shared" si="23"/>
        <v>15659.483000000002</v>
      </c>
      <c r="F39" s="139">
        <f t="shared" si="23"/>
        <v>43.72</v>
      </c>
      <c r="G39" s="138">
        <f t="shared" si="23"/>
        <v>6513.451</v>
      </c>
      <c r="H39" s="139">
        <f t="shared" si="23"/>
        <v>43.72</v>
      </c>
      <c r="I39" s="138">
        <f>I18+I29+I33+I37+I38</f>
        <v>1269.9739999999999</v>
      </c>
      <c r="J39" s="140">
        <f>J18+J29+J33+J37+J38</f>
        <v>43.72</v>
      </c>
    </row>
    <row r="40" spans="1:10" s="33" customFormat="1" ht="18.75" customHeight="1" x14ac:dyDescent="0.3">
      <c r="A40" s="38">
        <v>7</v>
      </c>
      <c r="B40" s="26" t="s">
        <v>39</v>
      </c>
      <c r="C40" s="141">
        <v>0</v>
      </c>
      <c r="D40" s="128">
        <f>ROUND(C40/$C$47*1000,2)</f>
        <v>0</v>
      </c>
      <c r="E40" s="141">
        <v>0</v>
      </c>
      <c r="F40" s="128">
        <f>ROUND(E40/$E$47*1000,2)</f>
        <v>0</v>
      </c>
      <c r="G40" s="141">
        <v>0</v>
      </c>
      <c r="H40" s="128">
        <f>ROUND(G40/$G$47*1000,2)</f>
        <v>0</v>
      </c>
      <c r="I40" s="141">
        <v>0</v>
      </c>
      <c r="J40" s="132">
        <f t="shared" ref="J40:J46" si="24">ROUND(I40/$I$47*1000,2)</f>
        <v>0</v>
      </c>
    </row>
    <row r="41" spans="1:10" s="33" customFormat="1" ht="20.25" customHeight="1" x14ac:dyDescent="0.3">
      <c r="A41" s="38">
        <v>8</v>
      </c>
      <c r="B41" s="26" t="s">
        <v>54</v>
      </c>
      <c r="C41" s="141">
        <f>SUM(C42:C46)</f>
        <v>316.00899999999996</v>
      </c>
      <c r="D41" s="142">
        <f>SUM(D42:D46)</f>
        <v>0.98</v>
      </c>
      <c r="E41" s="141">
        <f t="shared" ref="E41" si="25">SUM(E42:E46)</f>
        <v>208370.902</v>
      </c>
      <c r="F41" s="142">
        <f>SUM(F42:F46)</f>
        <v>581.70000000000005</v>
      </c>
      <c r="G41" s="141">
        <f t="shared" ref="G41" si="26">SUM(G42:G46)</f>
        <v>146.03200000000001</v>
      </c>
      <c r="H41" s="142">
        <f>SUM(H42:H46)</f>
        <v>0.98</v>
      </c>
      <c r="I41" s="141">
        <f>SUM(I42:I46)</f>
        <v>27457.786</v>
      </c>
      <c r="J41" s="143">
        <f>SUM(J42:J46)</f>
        <v>945.17</v>
      </c>
    </row>
    <row r="42" spans="1:10" x14ac:dyDescent="0.3">
      <c r="A42" s="39" t="s">
        <v>40</v>
      </c>
      <c r="B42" s="88" t="s">
        <v>41</v>
      </c>
      <c r="C42" s="144">
        <v>48.204999999999998</v>
      </c>
      <c r="D42" s="134">
        <f t="shared" ref="D42:D46" si="27">ROUND(C42/$C$47*1000,2)</f>
        <v>0.15</v>
      </c>
      <c r="E42" s="144">
        <v>31785.392</v>
      </c>
      <c r="F42" s="134">
        <f t="shared" ref="F42:F46" si="28">ROUND(E42/$E$47*1000,2)</f>
        <v>88.73</v>
      </c>
      <c r="G42" s="144">
        <v>22.276</v>
      </c>
      <c r="H42" s="134">
        <f t="shared" ref="H42:H46" si="29">ROUND(G42/$G$47*1000,2)</f>
        <v>0.15</v>
      </c>
      <c r="I42" s="144">
        <v>4188.4759999999997</v>
      </c>
      <c r="J42" s="137">
        <f t="shared" si="24"/>
        <v>144.18</v>
      </c>
    </row>
    <row r="43" spans="1:10" x14ac:dyDescent="0.3">
      <c r="A43" s="39" t="s">
        <v>42</v>
      </c>
      <c r="B43" s="88" t="s">
        <v>43</v>
      </c>
      <c r="C43" s="144">
        <v>0</v>
      </c>
      <c r="D43" s="134">
        <f t="shared" si="27"/>
        <v>0</v>
      </c>
      <c r="E43" s="144">
        <v>0</v>
      </c>
      <c r="F43" s="134">
        <f t="shared" si="28"/>
        <v>0</v>
      </c>
      <c r="G43" s="144">
        <v>0</v>
      </c>
      <c r="H43" s="134">
        <f t="shared" si="29"/>
        <v>0</v>
      </c>
      <c r="I43" s="144">
        <v>0</v>
      </c>
      <c r="J43" s="135">
        <f t="shared" si="24"/>
        <v>0</v>
      </c>
    </row>
    <row r="44" spans="1:10" x14ac:dyDescent="0.3">
      <c r="A44" s="39" t="s">
        <v>57</v>
      </c>
      <c r="B44" s="88" t="s">
        <v>44</v>
      </c>
      <c r="C44" s="144">
        <v>0</v>
      </c>
      <c r="D44" s="134">
        <f t="shared" si="27"/>
        <v>0</v>
      </c>
      <c r="E44" s="144">
        <v>0</v>
      </c>
      <c r="F44" s="134">
        <f t="shared" si="28"/>
        <v>0</v>
      </c>
      <c r="G44" s="144">
        <v>0</v>
      </c>
      <c r="H44" s="134">
        <f t="shared" si="29"/>
        <v>0</v>
      </c>
      <c r="I44" s="144">
        <v>0</v>
      </c>
      <c r="J44" s="135">
        <f t="shared" si="24"/>
        <v>0</v>
      </c>
    </row>
    <row r="45" spans="1:10" ht="37.5" x14ac:dyDescent="0.3">
      <c r="A45" s="39" t="s">
        <v>45</v>
      </c>
      <c r="B45" s="88" t="s">
        <v>46</v>
      </c>
      <c r="C45" s="144">
        <v>0</v>
      </c>
      <c r="D45" s="134">
        <f t="shared" si="27"/>
        <v>0</v>
      </c>
      <c r="E45" s="144">
        <v>176287.98</v>
      </c>
      <c r="F45" s="134">
        <f t="shared" si="28"/>
        <v>492.14</v>
      </c>
      <c r="G45" s="144">
        <v>0</v>
      </c>
      <c r="H45" s="134">
        <f t="shared" si="29"/>
        <v>0</v>
      </c>
      <c r="I45" s="144">
        <v>23245.18</v>
      </c>
      <c r="J45" s="135">
        <f>ROUND(I45/$I$47*1000,2)-0.01</f>
        <v>800.16</v>
      </c>
    </row>
    <row r="46" spans="1:10" x14ac:dyDescent="0.3">
      <c r="A46" s="39" t="s">
        <v>47</v>
      </c>
      <c r="B46" s="40" t="s">
        <v>84</v>
      </c>
      <c r="C46" s="144">
        <v>267.80399999999997</v>
      </c>
      <c r="D46" s="134">
        <f t="shared" si="27"/>
        <v>0.83</v>
      </c>
      <c r="E46" s="144">
        <v>297.52999999999997</v>
      </c>
      <c r="F46" s="134">
        <f t="shared" si="28"/>
        <v>0.83</v>
      </c>
      <c r="G46" s="144">
        <v>123.756</v>
      </c>
      <c r="H46" s="134">
        <f t="shared" si="29"/>
        <v>0.83</v>
      </c>
      <c r="I46" s="144">
        <v>24.13</v>
      </c>
      <c r="J46" s="137">
        <f t="shared" si="24"/>
        <v>0.83</v>
      </c>
    </row>
    <row r="47" spans="1:10" ht="45" customHeight="1" thickBot="1" x14ac:dyDescent="0.35">
      <c r="A47" s="145" t="s">
        <v>60</v>
      </c>
      <c r="B47" s="146" t="s">
        <v>91</v>
      </c>
      <c r="C47" s="147">
        <v>322420.13</v>
      </c>
      <c r="D47" s="147"/>
      <c r="E47" s="147">
        <v>358208.11</v>
      </c>
      <c r="F47" s="147"/>
      <c r="G47" s="147">
        <v>148994.10999999999</v>
      </c>
      <c r="H47" s="147"/>
      <c r="I47" s="147">
        <v>29050.44</v>
      </c>
      <c r="J47" s="102"/>
    </row>
    <row r="48" spans="1:10" ht="19.5" thickBot="1" x14ac:dyDescent="0.35">
      <c r="A48" s="148"/>
      <c r="B48" s="149"/>
      <c r="C48" s="150"/>
      <c r="D48" s="150"/>
      <c r="E48" s="150"/>
      <c r="F48" s="150"/>
      <c r="G48" s="150"/>
      <c r="H48" s="150"/>
      <c r="I48" s="151"/>
      <c r="J48" s="152"/>
    </row>
    <row r="49" spans="1:11" ht="15" hidden="1" customHeight="1" x14ac:dyDescent="0.3">
      <c r="A49" s="55"/>
      <c r="B49" s="55"/>
      <c r="C49" s="55"/>
      <c r="D49" s="55"/>
      <c r="E49" s="55"/>
      <c r="F49" s="55"/>
      <c r="G49" s="55"/>
      <c r="H49" s="55"/>
      <c r="I49" s="55"/>
      <c r="J49" s="55"/>
    </row>
    <row r="50" spans="1:11" ht="12.75" customHeight="1" x14ac:dyDescent="0.3">
      <c r="A50" s="79"/>
      <c r="B50" s="79"/>
      <c r="C50" s="79"/>
      <c r="D50" s="79"/>
      <c r="E50" s="79"/>
      <c r="F50" s="79"/>
      <c r="G50" s="79"/>
      <c r="H50" s="79"/>
      <c r="I50" s="80"/>
      <c r="J50" s="7"/>
    </row>
    <row r="51" spans="1:11" s="62" customFormat="1" ht="30.75" customHeight="1" x14ac:dyDescent="0.3">
      <c r="A51" s="81" t="s">
        <v>119</v>
      </c>
      <c r="B51" s="81"/>
      <c r="C51" s="82"/>
      <c r="D51" s="82"/>
      <c r="E51" s="61"/>
      <c r="G51" s="82"/>
      <c r="H51" s="82"/>
      <c r="I51" s="82"/>
      <c r="J51" s="82"/>
      <c r="K51" s="61"/>
    </row>
    <row r="52" spans="1:11" s="62" customFormat="1" ht="30.75" customHeight="1" x14ac:dyDescent="0.3">
      <c r="A52" s="81"/>
      <c r="B52" s="81"/>
      <c r="C52" s="82"/>
      <c r="D52" s="82"/>
      <c r="G52" s="82"/>
      <c r="H52" s="63" t="s">
        <v>111</v>
      </c>
      <c r="I52" s="63"/>
      <c r="J52" s="82"/>
    </row>
  </sheetData>
  <mergeCells count="18">
    <mergeCell ref="H3:J3"/>
    <mergeCell ref="H2:I2"/>
    <mergeCell ref="H6:I6"/>
    <mergeCell ref="H5:J5"/>
    <mergeCell ref="H52:I52"/>
    <mergeCell ref="B17:J17"/>
    <mergeCell ref="A9:J9"/>
    <mergeCell ref="A10:J10"/>
    <mergeCell ref="A8:J8"/>
    <mergeCell ref="A12:A14"/>
    <mergeCell ref="B12:B14"/>
    <mergeCell ref="G12:H12"/>
    <mergeCell ref="I12:J12"/>
    <mergeCell ref="C12:D12"/>
    <mergeCell ref="E12:F12"/>
    <mergeCell ref="A51:B52"/>
    <mergeCell ref="H4:J4"/>
    <mergeCell ref="H7:J7"/>
  </mergeCells>
  <printOptions horizontalCentered="1"/>
  <pageMargins left="0.78740157480314965" right="0.78740157480314965" top="1.1811023622047245" bottom="0.39370078740157483" header="3.937007874015748E-2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2"/>
  <sheetViews>
    <sheetView view="pageBreakPreview" topLeftCell="A40" zoomScale="110" zoomScaleNormal="110" zoomScaleSheetLayoutView="110" workbookViewId="0">
      <selection activeCell="B59" sqref="B59"/>
    </sheetView>
  </sheetViews>
  <sheetFormatPr defaultColWidth="26" defaultRowHeight="18.75" x14ac:dyDescent="0.3"/>
  <cols>
    <col min="1" max="1" width="10.5703125" style="156" customWidth="1"/>
    <col min="2" max="2" width="48.7109375" style="156" customWidth="1"/>
    <col min="3" max="16384" width="26" style="156"/>
  </cols>
  <sheetData>
    <row r="1" spans="1:6" ht="2.25" customHeight="1" x14ac:dyDescent="0.3">
      <c r="A1" s="155"/>
    </row>
    <row r="2" spans="1:6" ht="18" customHeight="1" x14ac:dyDescent="0.3">
      <c r="E2" s="2" t="s">
        <v>78</v>
      </c>
      <c r="F2" s="1"/>
    </row>
    <row r="3" spans="1:6" ht="18.75" customHeight="1" x14ac:dyDescent="0.3">
      <c r="E3" s="3" t="s">
        <v>83</v>
      </c>
      <c r="F3" s="1"/>
    </row>
    <row r="4" spans="1:6" ht="37.5" customHeight="1" x14ac:dyDescent="0.3">
      <c r="E4" s="4" t="s">
        <v>110</v>
      </c>
      <c r="F4" s="4"/>
    </row>
    <row r="5" spans="1:6" ht="21" customHeight="1" x14ac:dyDescent="0.3">
      <c r="E5" s="3" t="s">
        <v>70</v>
      </c>
      <c r="F5" s="1"/>
    </row>
    <row r="6" spans="1:6" ht="15.75" customHeight="1" x14ac:dyDescent="0.3">
      <c r="E6" s="3" t="s">
        <v>71</v>
      </c>
      <c r="F6" s="1"/>
    </row>
    <row r="7" spans="1:6" ht="15" customHeight="1" x14ac:dyDescent="0.3">
      <c r="E7" s="5" t="s">
        <v>105</v>
      </c>
      <c r="F7" s="1"/>
    </row>
    <row r="8" spans="1:6" s="157" customFormat="1" ht="45.75" customHeight="1" x14ac:dyDescent="0.3">
      <c r="A8" s="6" t="s">
        <v>49</v>
      </c>
      <c r="B8" s="6"/>
      <c r="C8" s="6"/>
      <c r="D8" s="6"/>
      <c r="E8" s="6"/>
      <c r="F8" s="6"/>
    </row>
    <row r="9" spans="1:6" ht="18.75" customHeight="1" x14ac:dyDescent="0.3">
      <c r="A9" s="8" t="s">
        <v>121</v>
      </c>
      <c r="B9" s="8"/>
      <c r="C9" s="8"/>
      <c r="D9" s="8"/>
      <c r="E9" s="8"/>
      <c r="F9" s="8"/>
    </row>
    <row r="10" spans="1:6" ht="18.75" customHeight="1" x14ac:dyDescent="0.3">
      <c r="A10" s="8" t="s">
        <v>82</v>
      </c>
      <c r="B10" s="8"/>
      <c r="C10" s="8"/>
      <c r="D10" s="8"/>
      <c r="E10" s="8"/>
      <c r="F10" s="8"/>
    </row>
    <row r="11" spans="1:6" ht="15" customHeight="1" thickBot="1" x14ac:dyDescent="0.35">
      <c r="F11" s="10" t="s">
        <v>72</v>
      </c>
    </row>
    <row r="12" spans="1:6" ht="64.5" customHeight="1" x14ac:dyDescent="0.3">
      <c r="A12" s="11" t="s">
        <v>0</v>
      </c>
      <c r="B12" s="12" t="s">
        <v>50</v>
      </c>
      <c r="C12" s="125" t="s">
        <v>103</v>
      </c>
      <c r="D12" s="13"/>
      <c r="E12" s="65" t="s">
        <v>104</v>
      </c>
      <c r="F12" s="66"/>
    </row>
    <row r="13" spans="1:6" ht="51.75" customHeight="1" x14ac:dyDescent="0.3">
      <c r="A13" s="14"/>
      <c r="B13" s="15"/>
      <c r="C13" s="16" t="s">
        <v>59</v>
      </c>
      <c r="D13" s="16" t="s">
        <v>94</v>
      </c>
      <c r="E13" s="16" t="s">
        <v>59</v>
      </c>
      <c r="F13" s="17" t="s">
        <v>94</v>
      </c>
    </row>
    <row r="14" spans="1:6" x14ac:dyDescent="0.3">
      <c r="A14" s="14"/>
      <c r="B14" s="15"/>
      <c r="C14" s="18" t="s">
        <v>73</v>
      </c>
      <c r="D14" s="19" t="s">
        <v>48</v>
      </c>
      <c r="E14" s="18" t="s">
        <v>73</v>
      </c>
      <c r="F14" s="20" t="s">
        <v>48</v>
      </c>
    </row>
    <row r="15" spans="1:6" x14ac:dyDescent="0.3">
      <c r="A15" s="21">
        <v>1</v>
      </c>
      <c r="B15" s="22">
        <v>2</v>
      </c>
      <c r="C15" s="18">
        <v>3</v>
      </c>
      <c r="D15" s="23">
        <v>4</v>
      </c>
      <c r="E15" s="18">
        <v>5</v>
      </c>
      <c r="F15" s="24">
        <v>6</v>
      </c>
    </row>
    <row r="16" spans="1:6" ht="18.75" customHeight="1" x14ac:dyDescent="0.3">
      <c r="A16" s="25" t="s">
        <v>61</v>
      </c>
      <c r="B16" s="26" t="s">
        <v>66</v>
      </c>
      <c r="C16" s="127">
        <f t="shared" ref="C16" si="0">C39+C40+C41</f>
        <v>1230.079</v>
      </c>
      <c r="D16" s="129">
        <f>ROUND(C16/$C$47*1000,2)</f>
        <v>142.79</v>
      </c>
      <c r="E16" s="127">
        <f t="shared" ref="E16" si="1">E39+E40+E41</f>
        <v>74.636000000000024</v>
      </c>
      <c r="F16" s="130">
        <f>ROUND(E16/$E$47*1000,2)</f>
        <v>142.79</v>
      </c>
    </row>
    <row r="17" spans="1:8" ht="24.75" customHeight="1" x14ac:dyDescent="0.3">
      <c r="A17" s="25" t="s">
        <v>62</v>
      </c>
      <c r="B17" s="30" t="s">
        <v>97</v>
      </c>
      <c r="C17" s="31"/>
      <c r="D17" s="31"/>
      <c r="E17" s="31"/>
      <c r="F17" s="32"/>
    </row>
    <row r="18" spans="1:8" s="158" customFormat="1" x14ac:dyDescent="0.3">
      <c r="A18" s="25">
        <v>1</v>
      </c>
      <c r="B18" s="26" t="s">
        <v>1</v>
      </c>
      <c r="C18" s="85">
        <f>C19+C20+C21+C25</f>
        <v>825.69600000000003</v>
      </c>
      <c r="D18" s="86">
        <f>D19+D20+D21+D25</f>
        <v>95.85</v>
      </c>
      <c r="E18" s="85">
        <f t="shared" ref="E18:F18" si="2">E19+E20+E21+E25</f>
        <v>50.099000000000011</v>
      </c>
      <c r="F18" s="87">
        <f t="shared" si="2"/>
        <v>95.85</v>
      </c>
    </row>
    <row r="19" spans="1:8" s="158" customFormat="1" x14ac:dyDescent="0.3">
      <c r="A19" s="38" t="s">
        <v>2</v>
      </c>
      <c r="B19" s="26" t="s">
        <v>58</v>
      </c>
      <c r="C19" s="131">
        <v>155.071</v>
      </c>
      <c r="D19" s="128">
        <f t="shared" ref="D19:D21" si="3">ROUND(C19/$C$47*1000,2)</f>
        <v>18</v>
      </c>
      <c r="E19" s="131">
        <v>9.4089999999999918</v>
      </c>
      <c r="F19" s="132">
        <f t="shared" ref="F19:F21" si="4">ROUND(E19/$E$47*1000,2)</f>
        <v>18</v>
      </c>
    </row>
    <row r="20" spans="1:8" s="158" customFormat="1" x14ac:dyDescent="0.3">
      <c r="A20" s="38" t="s">
        <v>12</v>
      </c>
      <c r="B20" s="26" t="s">
        <v>13</v>
      </c>
      <c r="C20" s="131">
        <v>409.42</v>
      </c>
      <c r="D20" s="128">
        <f t="shared" si="3"/>
        <v>47.53</v>
      </c>
      <c r="E20" s="131">
        <v>24.841000000000008</v>
      </c>
      <c r="F20" s="132">
        <f t="shared" si="4"/>
        <v>47.53</v>
      </c>
    </row>
    <row r="21" spans="1:8" s="158" customFormat="1" x14ac:dyDescent="0.3">
      <c r="A21" s="38" t="s">
        <v>14</v>
      </c>
      <c r="B21" s="26" t="s">
        <v>15</v>
      </c>
      <c r="C21" s="85">
        <f>SUM(C22:C24)</f>
        <v>170.73</v>
      </c>
      <c r="D21" s="128">
        <f t="shared" si="3"/>
        <v>19.82</v>
      </c>
      <c r="E21" s="85">
        <f>SUM(E22:E24)</f>
        <v>10.359000000000002</v>
      </c>
      <c r="F21" s="132">
        <f t="shared" si="4"/>
        <v>19.82</v>
      </c>
    </row>
    <row r="22" spans="1:8" x14ac:dyDescent="0.3">
      <c r="A22" s="39" t="s">
        <v>16</v>
      </c>
      <c r="B22" s="88" t="s">
        <v>17</v>
      </c>
      <c r="C22" s="133">
        <v>90.072000000000003</v>
      </c>
      <c r="D22" s="134">
        <f>ROUND(C22/$C$47*1000,2)</f>
        <v>10.46</v>
      </c>
      <c r="E22" s="133">
        <v>5.4650000000000034</v>
      </c>
      <c r="F22" s="135">
        <f>ROUND(E22/$E$47*1000,2)</f>
        <v>10.46</v>
      </c>
      <c r="H22" s="156">
        <f>ROUND(E22/$E$47*1000,4)</f>
        <v>10.455500000000001</v>
      </c>
    </row>
    <row r="23" spans="1:8" x14ac:dyDescent="0.3">
      <c r="A23" s="39" t="s">
        <v>18</v>
      </c>
      <c r="B23" s="88" t="s">
        <v>19</v>
      </c>
      <c r="C23" s="136">
        <v>49.862000000000002</v>
      </c>
      <c r="D23" s="134">
        <f t="shared" ref="D23:D24" si="5">ROUND(C23/$C$47*1000,2)</f>
        <v>5.79</v>
      </c>
      <c r="E23" s="136">
        <v>3.0249999999999986</v>
      </c>
      <c r="F23" s="135">
        <f t="shared" ref="F23" si="6">ROUND(E23/$E$47*1000,2)</f>
        <v>5.79</v>
      </c>
      <c r="H23" s="156">
        <f t="shared" ref="H23:H24" si="7">ROUND(E23/$E$47*1000,4)</f>
        <v>5.7873999999999999</v>
      </c>
    </row>
    <row r="24" spans="1:8" x14ac:dyDescent="0.3">
      <c r="A24" s="39" t="s">
        <v>20</v>
      </c>
      <c r="B24" s="88" t="s">
        <v>21</v>
      </c>
      <c r="C24" s="136">
        <v>30.795999999999999</v>
      </c>
      <c r="D24" s="134">
        <f t="shared" si="5"/>
        <v>3.57</v>
      </c>
      <c r="E24" s="136">
        <v>1.8689999999999998</v>
      </c>
      <c r="F24" s="135">
        <f>ROUND(E24/$E$47*1000,2)-0.01</f>
        <v>3.5700000000000003</v>
      </c>
      <c r="H24" s="156">
        <f t="shared" si="7"/>
        <v>3.5756999999999999</v>
      </c>
    </row>
    <row r="25" spans="1:8" s="158" customFormat="1" x14ac:dyDescent="0.3">
      <c r="A25" s="38" t="s">
        <v>22</v>
      </c>
      <c r="B25" s="26" t="s">
        <v>23</v>
      </c>
      <c r="C25" s="85">
        <f>SUM(C26:C28)</f>
        <v>90.474999999999994</v>
      </c>
      <c r="D25" s="86">
        <f>SUM(D26:D28)</f>
        <v>10.5</v>
      </c>
      <c r="E25" s="85">
        <f t="shared" ref="E25:F25" si="8">SUM(E26:E28)</f>
        <v>5.4900000000000091</v>
      </c>
      <c r="F25" s="87">
        <f t="shared" si="8"/>
        <v>10.5</v>
      </c>
    </row>
    <row r="26" spans="1:8" x14ac:dyDescent="0.3">
      <c r="A26" s="39" t="s">
        <v>24</v>
      </c>
      <c r="B26" s="88" t="s">
        <v>25</v>
      </c>
      <c r="C26" s="136">
        <v>69.974999999999994</v>
      </c>
      <c r="D26" s="134">
        <f t="shared" ref="D26:D28" si="9">ROUND(C26/$C$47*1000,2)</f>
        <v>8.1199999999999992</v>
      </c>
      <c r="E26" s="136">
        <v>4.2460000000000093</v>
      </c>
      <c r="F26" s="135">
        <f t="shared" ref="F26:F28" si="10">ROUND(E26/$E$47*1000,2)</f>
        <v>8.1199999999999992</v>
      </c>
    </row>
    <row r="27" spans="1:8" x14ac:dyDescent="0.3">
      <c r="A27" s="39" t="s">
        <v>26</v>
      </c>
      <c r="B27" s="88" t="s">
        <v>17</v>
      </c>
      <c r="C27" s="133">
        <v>15.395</v>
      </c>
      <c r="D27" s="134">
        <f t="shared" si="9"/>
        <v>1.79</v>
      </c>
      <c r="E27" s="133">
        <v>0.93400000000000105</v>
      </c>
      <c r="F27" s="135">
        <f t="shared" si="10"/>
        <v>1.79</v>
      </c>
    </row>
    <row r="28" spans="1:8" x14ac:dyDescent="0.3">
      <c r="A28" s="39" t="s">
        <v>27</v>
      </c>
      <c r="B28" s="88" t="s">
        <v>33</v>
      </c>
      <c r="C28" s="136">
        <v>5.1050000000000004</v>
      </c>
      <c r="D28" s="134">
        <f t="shared" si="9"/>
        <v>0.59</v>
      </c>
      <c r="E28" s="136">
        <v>0.30999999999999872</v>
      </c>
      <c r="F28" s="135">
        <f t="shared" si="10"/>
        <v>0.59</v>
      </c>
    </row>
    <row r="29" spans="1:8" s="158" customFormat="1" x14ac:dyDescent="0.3">
      <c r="A29" s="38">
        <v>2</v>
      </c>
      <c r="B29" s="26" t="s">
        <v>29</v>
      </c>
      <c r="C29" s="85">
        <f>SUM(C30:C32)</f>
        <v>42.162000000000006</v>
      </c>
      <c r="D29" s="86">
        <f>SUM(D30:D32)</f>
        <v>4.8900000000000006</v>
      </c>
      <c r="E29" s="85">
        <f t="shared" ref="E29:F29" si="11">SUM(E30:E32)</f>
        <v>2.5579999999999972</v>
      </c>
      <c r="F29" s="87">
        <f t="shared" si="11"/>
        <v>4.8900000000000006</v>
      </c>
    </row>
    <row r="30" spans="1:8" x14ac:dyDescent="0.3">
      <c r="A30" s="39" t="s">
        <v>30</v>
      </c>
      <c r="B30" s="88" t="s">
        <v>25</v>
      </c>
      <c r="C30" s="136">
        <v>29.911000000000001</v>
      </c>
      <c r="D30" s="134">
        <f t="shared" ref="D30:D32" si="12">ROUND(C30/$C$47*1000,2)</f>
        <v>3.47</v>
      </c>
      <c r="E30" s="136">
        <v>1.8149999999999977</v>
      </c>
      <c r="F30" s="135">
        <f t="shared" ref="F30:F32" si="13">ROUND(E30/$E$47*1000,2)</f>
        <v>3.47</v>
      </c>
    </row>
    <row r="31" spans="1:8" x14ac:dyDescent="0.3">
      <c r="A31" s="39" t="s">
        <v>31</v>
      </c>
      <c r="B31" s="88" t="s">
        <v>17</v>
      </c>
      <c r="C31" s="133">
        <v>6.5810000000000004</v>
      </c>
      <c r="D31" s="134">
        <f t="shared" si="12"/>
        <v>0.76</v>
      </c>
      <c r="E31" s="133">
        <v>0.39900000000000002</v>
      </c>
      <c r="F31" s="135">
        <f t="shared" si="13"/>
        <v>0.76</v>
      </c>
    </row>
    <row r="32" spans="1:8" x14ac:dyDescent="0.3">
      <c r="A32" s="39" t="s">
        <v>32</v>
      </c>
      <c r="B32" s="88" t="s">
        <v>33</v>
      </c>
      <c r="C32" s="136">
        <v>5.67</v>
      </c>
      <c r="D32" s="134">
        <f t="shared" si="12"/>
        <v>0.66</v>
      </c>
      <c r="E32" s="136">
        <v>0.34399999999999942</v>
      </c>
      <c r="F32" s="135">
        <f t="shared" si="13"/>
        <v>0.66</v>
      </c>
    </row>
    <row r="33" spans="1:6" s="158" customFormat="1" x14ac:dyDescent="0.3">
      <c r="A33" s="38">
        <v>3</v>
      </c>
      <c r="B33" s="26" t="s">
        <v>34</v>
      </c>
      <c r="C33" s="85">
        <f>SUM(C34:C36)</f>
        <v>335.02499999999998</v>
      </c>
      <c r="D33" s="86">
        <f>SUM(D34:D36)</f>
        <v>38.89</v>
      </c>
      <c r="E33" s="85">
        <f t="shared" ref="E33:F33" si="14">SUM(E34:E36)</f>
        <v>20.328000000000017</v>
      </c>
      <c r="F33" s="87">
        <f t="shared" si="14"/>
        <v>38.89</v>
      </c>
    </row>
    <row r="34" spans="1:6" x14ac:dyDescent="0.3">
      <c r="A34" s="39" t="s">
        <v>35</v>
      </c>
      <c r="B34" s="88" t="s">
        <v>25</v>
      </c>
      <c r="C34" s="136">
        <v>272.34899999999999</v>
      </c>
      <c r="D34" s="134">
        <f t="shared" ref="D34:D38" si="15">ROUND(C34/$C$47*1000,2)</f>
        <v>31.61</v>
      </c>
      <c r="E34" s="136">
        <v>16.524999999999977</v>
      </c>
      <c r="F34" s="135">
        <f t="shared" ref="F34:F38" si="16">ROUND(E34/$E$47*1000,2)</f>
        <v>31.62</v>
      </c>
    </row>
    <row r="35" spans="1:6" x14ac:dyDescent="0.3">
      <c r="A35" s="39" t="s">
        <v>36</v>
      </c>
      <c r="B35" s="88" t="s">
        <v>17</v>
      </c>
      <c r="C35" s="133">
        <v>59.917000000000002</v>
      </c>
      <c r="D35" s="134">
        <f t="shared" si="15"/>
        <v>6.96</v>
      </c>
      <c r="E35" s="133">
        <v>3.634999999999998</v>
      </c>
      <c r="F35" s="135">
        <f t="shared" si="16"/>
        <v>6.95</v>
      </c>
    </row>
    <row r="36" spans="1:6" x14ac:dyDescent="0.3">
      <c r="A36" s="39" t="s">
        <v>37</v>
      </c>
      <c r="B36" s="88" t="s">
        <v>33</v>
      </c>
      <c r="C36" s="136">
        <v>2.7589999999999999</v>
      </c>
      <c r="D36" s="134">
        <f t="shared" si="15"/>
        <v>0.32</v>
      </c>
      <c r="E36" s="136">
        <v>0.16800000000004234</v>
      </c>
      <c r="F36" s="135">
        <f t="shared" si="16"/>
        <v>0.32</v>
      </c>
    </row>
    <row r="37" spans="1:6" s="158" customFormat="1" x14ac:dyDescent="0.3">
      <c r="A37" s="38">
        <v>4</v>
      </c>
      <c r="B37" s="26" t="s">
        <v>52</v>
      </c>
      <c r="C37" s="131">
        <v>0.222</v>
      </c>
      <c r="D37" s="128">
        <f t="shared" si="15"/>
        <v>0.03</v>
      </c>
      <c r="E37" s="131">
        <v>1.3999999999999985E-2</v>
      </c>
      <c r="F37" s="132">
        <f t="shared" si="16"/>
        <v>0.03</v>
      </c>
    </row>
    <row r="38" spans="1:6" s="158" customFormat="1" x14ac:dyDescent="0.3">
      <c r="A38" s="38">
        <v>5</v>
      </c>
      <c r="B38" s="26" t="s">
        <v>38</v>
      </c>
      <c r="C38" s="131">
        <v>0</v>
      </c>
      <c r="D38" s="128">
        <f t="shared" si="15"/>
        <v>0</v>
      </c>
      <c r="E38" s="131">
        <v>0</v>
      </c>
      <c r="F38" s="132">
        <f t="shared" si="16"/>
        <v>0</v>
      </c>
    </row>
    <row r="39" spans="1:6" s="158" customFormat="1" x14ac:dyDescent="0.3">
      <c r="A39" s="38">
        <v>6</v>
      </c>
      <c r="B39" s="26" t="s">
        <v>53</v>
      </c>
      <c r="C39" s="138">
        <f>C18+C29+C33+C37+C38</f>
        <v>1203.105</v>
      </c>
      <c r="D39" s="139">
        <f t="shared" ref="D39:E39" si="17">D18+D29+D33+D37+D38</f>
        <v>139.66</v>
      </c>
      <c r="E39" s="138">
        <f t="shared" si="17"/>
        <v>72.999000000000024</v>
      </c>
      <c r="F39" s="140">
        <f>F18+F29+F33+F37+F38</f>
        <v>139.66</v>
      </c>
    </row>
    <row r="40" spans="1:6" s="158" customFormat="1" x14ac:dyDescent="0.3">
      <c r="A40" s="38">
        <v>7</v>
      </c>
      <c r="B40" s="26" t="s">
        <v>39</v>
      </c>
      <c r="C40" s="141">
        <v>0</v>
      </c>
      <c r="D40" s="128">
        <f>ROUND(C40/$C$47*1000,2)</f>
        <v>0</v>
      </c>
      <c r="E40" s="141">
        <v>0</v>
      </c>
      <c r="F40" s="132">
        <f>ROUND(E40/$E$47*1000,2)</f>
        <v>0</v>
      </c>
    </row>
    <row r="41" spans="1:6" s="158" customFormat="1" ht="37.5" x14ac:dyDescent="0.3">
      <c r="A41" s="38">
        <v>8</v>
      </c>
      <c r="B41" s="26" t="s">
        <v>54</v>
      </c>
      <c r="C41" s="141">
        <f>SUM(C42:C46)</f>
        <v>26.974000000000004</v>
      </c>
      <c r="D41" s="128">
        <f>SUM(D42:D46)</f>
        <v>3.13</v>
      </c>
      <c r="E41" s="141">
        <f t="shared" ref="E41" si="18">SUM(E42:E46)</f>
        <v>1.637</v>
      </c>
      <c r="F41" s="132">
        <f>SUM(F42:F46)</f>
        <v>3.13</v>
      </c>
    </row>
    <row r="42" spans="1:6" x14ac:dyDescent="0.3">
      <c r="A42" s="39" t="s">
        <v>40</v>
      </c>
      <c r="B42" s="88" t="s">
        <v>41</v>
      </c>
      <c r="C42" s="144">
        <v>4.1150000000000002</v>
      </c>
      <c r="D42" s="134">
        <f t="shared" ref="D42:D46" si="19">ROUND(C42/$C$47*1000,2)</f>
        <v>0.48</v>
      </c>
      <c r="E42" s="144">
        <v>0.25</v>
      </c>
      <c r="F42" s="135">
        <f t="shared" ref="F42:F46" si="20">ROUND(E42/$E$47*1000,2)</f>
        <v>0.48</v>
      </c>
    </row>
    <row r="43" spans="1:6" x14ac:dyDescent="0.3">
      <c r="A43" s="39" t="s">
        <v>42</v>
      </c>
      <c r="B43" s="88" t="s">
        <v>43</v>
      </c>
      <c r="C43" s="144">
        <v>0</v>
      </c>
      <c r="D43" s="134">
        <f t="shared" si="19"/>
        <v>0</v>
      </c>
      <c r="E43" s="144">
        <v>0</v>
      </c>
      <c r="F43" s="135">
        <f t="shared" si="20"/>
        <v>0</v>
      </c>
    </row>
    <row r="44" spans="1:6" x14ac:dyDescent="0.3">
      <c r="A44" s="39" t="s">
        <v>57</v>
      </c>
      <c r="B44" s="88" t="s">
        <v>44</v>
      </c>
      <c r="C44" s="144">
        <v>0</v>
      </c>
      <c r="D44" s="134">
        <f t="shared" si="19"/>
        <v>0</v>
      </c>
      <c r="E44" s="144">
        <v>0</v>
      </c>
      <c r="F44" s="135">
        <f t="shared" si="20"/>
        <v>0</v>
      </c>
    </row>
    <row r="45" spans="1:6" ht="37.5" x14ac:dyDescent="0.3">
      <c r="A45" s="39" t="s">
        <v>45</v>
      </c>
      <c r="B45" s="88" t="s">
        <v>46</v>
      </c>
      <c r="C45" s="144">
        <v>0</v>
      </c>
      <c r="D45" s="134">
        <f t="shared" si="19"/>
        <v>0</v>
      </c>
      <c r="E45" s="144">
        <v>0</v>
      </c>
      <c r="F45" s="135">
        <f t="shared" si="20"/>
        <v>0</v>
      </c>
    </row>
    <row r="46" spans="1:6" ht="37.5" x14ac:dyDescent="0.3">
      <c r="A46" s="39" t="s">
        <v>47</v>
      </c>
      <c r="B46" s="40" t="s">
        <v>84</v>
      </c>
      <c r="C46" s="144">
        <v>22.859000000000002</v>
      </c>
      <c r="D46" s="134">
        <f t="shared" si="19"/>
        <v>2.65</v>
      </c>
      <c r="E46" s="144">
        <v>1.387</v>
      </c>
      <c r="F46" s="135">
        <f t="shared" si="20"/>
        <v>2.65</v>
      </c>
    </row>
    <row r="47" spans="1:6" ht="37.5" customHeight="1" thickBot="1" x14ac:dyDescent="0.35">
      <c r="A47" s="145" t="s">
        <v>60</v>
      </c>
      <c r="B47" s="146" t="s">
        <v>91</v>
      </c>
      <c r="C47" s="147">
        <v>8614.69</v>
      </c>
      <c r="D47" s="147"/>
      <c r="E47" s="147">
        <v>522.69000000000005</v>
      </c>
      <c r="F47" s="159"/>
    </row>
    <row r="48" spans="1:6" ht="19.5" thickBot="1" x14ac:dyDescent="0.35">
      <c r="A48" s="148"/>
      <c r="B48" s="149"/>
      <c r="C48" s="150"/>
      <c r="D48" s="150"/>
      <c r="E48" s="150"/>
      <c r="F48" s="160"/>
    </row>
    <row r="49" spans="1:7" ht="15" hidden="1" customHeight="1" x14ac:dyDescent="0.3">
      <c r="A49" s="55"/>
      <c r="B49" s="55"/>
      <c r="C49" s="55"/>
      <c r="D49" s="55"/>
      <c r="E49" s="55"/>
      <c r="F49" s="55"/>
    </row>
    <row r="50" spans="1:7" ht="16.5" customHeight="1" x14ac:dyDescent="0.3">
      <c r="A50" s="79"/>
      <c r="B50" s="79"/>
      <c r="C50" s="79"/>
      <c r="D50" s="79"/>
      <c r="E50" s="79"/>
      <c r="F50" s="79"/>
    </row>
    <row r="51" spans="1:7" s="158" customFormat="1" ht="15" customHeight="1" x14ac:dyDescent="0.3">
      <c r="A51" s="59" t="s">
        <v>118</v>
      </c>
      <c r="B51" s="59"/>
      <c r="C51" s="60"/>
      <c r="D51" s="60"/>
      <c r="E51" s="61"/>
      <c r="F51" s="62"/>
      <c r="G51" s="61"/>
    </row>
    <row r="52" spans="1:7" s="158" customFormat="1" ht="52.5" customHeight="1" x14ac:dyDescent="0.3">
      <c r="A52" s="59"/>
      <c r="B52" s="59"/>
      <c r="C52" s="60"/>
      <c r="D52" s="60"/>
      <c r="E52" s="63" t="s">
        <v>111</v>
      </c>
      <c r="F52" s="63"/>
    </row>
  </sheetData>
  <mergeCells count="11">
    <mergeCell ref="E52:F52"/>
    <mergeCell ref="A51:B52"/>
    <mergeCell ref="E4:F4"/>
    <mergeCell ref="B17:F17"/>
    <mergeCell ref="A8:F8"/>
    <mergeCell ref="A9:F9"/>
    <mergeCell ref="A10:F10"/>
    <mergeCell ref="A12:A14"/>
    <mergeCell ref="B12:B14"/>
    <mergeCell ref="C12:D12"/>
    <mergeCell ref="E12:F12"/>
  </mergeCells>
  <printOptions horizontalCentered="1" verticalCentered="1"/>
  <pageMargins left="1.1811023622047245" right="0.39370078740157483" top="0.78740157480314965" bottom="0.78740157480314965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97"/>
  <sheetViews>
    <sheetView view="pageBreakPreview" zoomScale="110" zoomScaleNormal="110" zoomScaleSheetLayoutView="110" workbookViewId="0">
      <selection activeCell="C63" sqref="C63"/>
    </sheetView>
  </sheetViews>
  <sheetFormatPr defaultRowHeight="29.25" customHeight="1" x14ac:dyDescent="0.3"/>
  <cols>
    <col min="1" max="1" width="7" style="156" customWidth="1"/>
    <col min="2" max="2" width="56.7109375" style="156" customWidth="1"/>
    <col min="3" max="8" width="19.28515625" style="156" customWidth="1"/>
    <col min="9" max="9" width="26" style="161" customWidth="1"/>
    <col min="10" max="10" width="19" style="156" customWidth="1"/>
    <col min="11" max="11" width="16.5703125" style="156" customWidth="1"/>
    <col min="12" max="12" width="16.140625" style="156" customWidth="1"/>
    <col min="13" max="16384" width="9.140625" style="156"/>
  </cols>
  <sheetData>
    <row r="1" spans="1:10" ht="29.25" customHeight="1" x14ac:dyDescent="0.3">
      <c r="I1" s="2" t="s">
        <v>79</v>
      </c>
      <c r="J1" s="1"/>
    </row>
    <row r="2" spans="1:10" ht="19.5" customHeight="1" x14ac:dyDescent="0.3">
      <c r="I2" s="3" t="s">
        <v>83</v>
      </c>
      <c r="J2" s="1"/>
    </row>
    <row r="3" spans="1:10" ht="38.25" customHeight="1" x14ac:dyDescent="0.3">
      <c r="I3" s="4" t="s">
        <v>122</v>
      </c>
      <c r="J3" s="4"/>
    </row>
    <row r="4" spans="1:10" ht="22.5" customHeight="1" x14ac:dyDescent="0.3">
      <c r="I4" s="153" t="s">
        <v>123</v>
      </c>
      <c r="J4" s="153"/>
    </row>
    <row r="5" spans="1:10" ht="29.25" customHeight="1" x14ac:dyDescent="0.3">
      <c r="I5" s="5" t="s">
        <v>105</v>
      </c>
      <c r="J5" s="1"/>
    </row>
    <row r="6" spans="1:10" ht="29.25" customHeight="1" x14ac:dyDescent="0.3">
      <c r="J6" s="1"/>
    </row>
    <row r="7" spans="1:10" ht="29.25" customHeight="1" x14ac:dyDescent="0.3">
      <c r="B7" s="162"/>
      <c r="C7" s="162"/>
      <c r="D7" s="162"/>
      <c r="E7" s="162"/>
      <c r="F7" s="162"/>
      <c r="G7" s="162"/>
      <c r="H7" s="162"/>
      <c r="I7" s="162"/>
    </row>
    <row r="8" spans="1:10" ht="18.75" x14ac:dyDescent="0.3">
      <c r="A8" s="8" t="s">
        <v>49</v>
      </c>
      <c r="B8" s="8"/>
      <c r="C8" s="8"/>
      <c r="D8" s="8"/>
      <c r="E8" s="8"/>
      <c r="F8" s="8"/>
      <c r="G8" s="8"/>
      <c r="H8" s="8"/>
      <c r="I8" s="8"/>
      <c r="J8" s="8"/>
    </row>
    <row r="9" spans="1:10" ht="18.75" x14ac:dyDescent="0.3">
      <c r="A9" s="8" t="s">
        <v>124</v>
      </c>
      <c r="B9" s="8"/>
      <c r="C9" s="8"/>
      <c r="D9" s="8"/>
      <c r="E9" s="8"/>
      <c r="F9" s="8"/>
      <c r="G9" s="8"/>
      <c r="H9" s="8"/>
      <c r="I9" s="8"/>
      <c r="J9" s="8"/>
    </row>
    <row r="10" spans="1:10" ht="18.75" x14ac:dyDescent="0.3">
      <c r="A10" s="8" t="s">
        <v>82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29.25" customHeight="1" thickBot="1" x14ac:dyDescent="0.35">
      <c r="J11" s="10" t="s">
        <v>72</v>
      </c>
    </row>
    <row r="12" spans="1:10" s="163" customFormat="1" ht="129" customHeight="1" x14ac:dyDescent="0.25">
      <c r="A12" s="11" t="s">
        <v>0</v>
      </c>
      <c r="B12" s="12" t="s">
        <v>50</v>
      </c>
      <c r="C12" s="125" t="s">
        <v>112</v>
      </c>
      <c r="D12" s="13"/>
      <c r="E12" s="125" t="s">
        <v>113</v>
      </c>
      <c r="F12" s="13"/>
      <c r="G12" s="65" t="s">
        <v>114</v>
      </c>
      <c r="H12" s="126"/>
      <c r="I12" s="65" t="s">
        <v>115</v>
      </c>
      <c r="J12" s="66"/>
    </row>
    <row r="13" spans="1:10" ht="47.25" customHeight="1" x14ac:dyDescent="0.3">
      <c r="A13" s="14"/>
      <c r="B13" s="15"/>
      <c r="C13" s="112" t="s">
        <v>59</v>
      </c>
      <c r="D13" s="16" t="s">
        <v>94</v>
      </c>
      <c r="E13" s="112" t="s">
        <v>59</v>
      </c>
      <c r="F13" s="16" t="s">
        <v>94</v>
      </c>
      <c r="G13" s="112" t="s">
        <v>59</v>
      </c>
      <c r="H13" s="16" t="s">
        <v>94</v>
      </c>
      <c r="I13" s="112" t="s">
        <v>59</v>
      </c>
      <c r="J13" s="17" t="s">
        <v>94</v>
      </c>
    </row>
    <row r="14" spans="1:10" ht="29.25" customHeight="1" x14ac:dyDescent="0.3">
      <c r="A14" s="14"/>
      <c r="B14" s="15"/>
      <c r="C14" s="18" t="s">
        <v>73</v>
      </c>
      <c r="D14" s="19" t="s">
        <v>48</v>
      </c>
      <c r="E14" s="18" t="s">
        <v>73</v>
      </c>
      <c r="F14" s="19" t="s">
        <v>48</v>
      </c>
      <c r="G14" s="18" t="s">
        <v>73</v>
      </c>
      <c r="H14" s="19" t="s">
        <v>48</v>
      </c>
      <c r="I14" s="18" t="s">
        <v>73</v>
      </c>
      <c r="J14" s="20" t="s">
        <v>48</v>
      </c>
    </row>
    <row r="15" spans="1:10" ht="29.25" customHeight="1" x14ac:dyDescent="0.3">
      <c r="A15" s="21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22">
        <v>9</v>
      </c>
      <c r="I15" s="18">
        <v>9</v>
      </c>
      <c r="J15" s="24">
        <v>10</v>
      </c>
    </row>
    <row r="16" spans="1:10" ht="29.25" customHeight="1" x14ac:dyDescent="0.3">
      <c r="A16" s="21"/>
      <c r="B16" s="30" t="s">
        <v>98</v>
      </c>
      <c r="C16" s="31"/>
      <c r="D16" s="31"/>
      <c r="E16" s="31"/>
      <c r="F16" s="31"/>
      <c r="G16" s="31"/>
      <c r="H16" s="31"/>
      <c r="I16" s="31"/>
      <c r="J16" s="32"/>
    </row>
    <row r="17" spans="1:12" ht="29.25" customHeight="1" x14ac:dyDescent="0.3">
      <c r="A17" s="25" t="s">
        <v>61</v>
      </c>
      <c r="B17" s="26" t="s">
        <v>65</v>
      </c>
      <c r="C17" s="18" t="s">
        <v>67</v>
      </c>
      <c r="D17" s="28">
        <f>SUM(D18:D20)</f>
        <v>2088.98</v>
      </c>
      <c r="E17" s="18" t="s">
        <v>67</v>
      </c>
      <c r="F17" s="46">
        <f>SUM(F18:F20)</f>
        <v>2669.7</v>
      </c>
      <c r="G17" s="18" t="s">
        <v>67</v>
      </c>
      <c r="H17" s="28">
        <f>SUM(H18:H20)</f>
        <v>2540.1299999999997</v>
      </c>
      <c r="I17" s="18" t="s">
        <v>67</v>
      </c>
      <c r="J17" s="164">
        <f>SUM(J18:J20)</f>
        <v>3484.3199999999997</v>
      </c>
    </row>
    <row r="18" spans="1:12" ht="29.25" customHeight="1" x14ac:dyDescent="0.3">
      <c r="A18" s="25" t="s">
        <v>126</v>
      </c>
      <c r="B18" s="26" t="s">
        <v>63</v>
      </c>
      <c r="C18" s="18" t="s">
        <v>67</v>
      </c>
      <c r="D18" s="165">
        <f>'Додаток 1'!D15</f>
        <v>1532.34</v>
      </c>
      <c r="E18" s="18" t="s">
        <v>67</v>
      </c>
      <c r="F18" s="165">
        <f>'Додаток 1'!D15</f>
        <v>1532.34</v>
      </c>
      <c r="G18" s="18" t="s">
        <v>67</v>
      </c>
      <c r="H18" s="166">
        <f>'Додаток 1'!F15</f>
        <v>1964.56</v>
      </c>
      <c r="I18" s="18" t="s">
        <v>67</v>
      </c>
      <c r="J18" s="132">
        <f>'Додаток 1'!F15</f>
        <v>1964.56</v>
      </c>
    </row>
    <row r="19" spans="1:12" ht="29.25" customHeight="1" x14ac:dyDescent="0.3">
      <c r="A19" s="25" t="s">
        <v>127</v>
      </c>
      <c r="B19" s="26" t="s">
        <v>64</v>
      </c>
      <c r="C19" s="18" t="s">
        <v>67</v>
      </c>
      <c r="D19" s="167">
        <f>'Додаток 2'!D16</f>
        <v>511.94</v>
      </c>
      <c r="E19" s="18" t="s">
        <v>67</v>
      </c>
      <c r="F19" s="167">
        <f>'Додаток 2'!D16</f>
        <v>511.94</v>
      </c>
      <c r="G19" s="18" t="s">
        <v>67</v>
      </c>
      <c r="H19" s="167">
        <f>'Додаток 2'!F16</f>
        <v>530.87</v>
      </c>
      <c r="I19" s="18" t="s">
        <v>67</v>
      </c>
      <c r="J19" s="29">
        <f>'Додаток 2'!F16</f>
        <v>530.87</v>
      </c>
    </row>
    <row r="20" spans="1:12" ht="29.25" customHeight="1" x14ac:dyDescent="0.3">
      <c r="A20" s="25" t="s">
        <v>128</v>
      </c>
      <c r="B20" s="26" t="s">
        <v>66</v>
      </c>
      <c r="C20" s="18" t="s">
        <v>67</v>
      </c>
      <c r="D20" s="165">
        <f>'Додаток 3 (без ІТП)'!D16</f>
        <v>44.7</v>
      </c>
      <c r="E20" s="18" t="s">
        <v>67</v>
      </c>
      <c r="F20" s="165">
        <f>'Додаток 3 (без ІТП)'!F16</f>
        <v>625.41999999999996</v>
      </c>
      <c r="G20" s="18" t="s">
        <v>67</v>
      </c>
      <c r="H20" s="165">
        <f>'Додаток 3 (без ІТП)'!H16</f>
        <v>44.7</v>
      </c>
      <c r="I20" s="18" t="s">
        <v>67</v>
      </c>
      <c r="J20" s="164">
        <f>'Додаток 3 (без ІТП)'!J16</f>
        <v>988.89</v>
      </c>
    </row>
    <row r="21" spans="1:12" ht="29.25" customHeight="1" x14ac:dyDescent="0.3">
      <c r="A21" s="21"/>
      <c r="B21" s="30" t="s">
        <v>74</v>
      </c>
      <c r="C21" s="31"/>
      <c r="D21" s="31"/>
      <c r="E21" s="31"/>
      <c r="F21" s="31"/>
      <c r="G21" s="31"/>
      <c r="H21" s="31"/>
      <c r="I21" s="31"/>
      <c r="J21" s="32"/>
    </row>
    <row r="22" spans="1:12" s="158" customFormat="1" ht="29.25" customHeight="1" x14ac:dyDescent="0.3">
      <c r="A22" s="25">
        <v>1</v>
      </c>
      <c r="B22" s="34" t="s">
        <v>1</v>
      </c>
      <c r="C22" s="35">
        <f t="shared" ref="C22:H22" si="0">C23+C29+C30+C34</f>
        <v>1473551.4679999999</v>
      </c>
      <c r="D22" s="36">
        <f t="shared" si="0"/>
        <v>1941.38</v>
      </c>
      <c r="E22" s="35">
        <f t="shared" si="0"/>
        <v>1473669.084</v>
      </c>
      <c r="F22" s="36">
        <f t="shared" si="0"/>
        <v>1941.38</v>
      </c>
      <c r="G22" s="35">
        <f t="shared" si="0"/>
        <v>464153.44400000002</v>
      </c>
      <c r="H22" s="36">
        <f t="shared" si="0"/>
        <v>2382.04</v>
      </c>
      <c r="I22" s="35">
        <f>I23+I29+I30+I34</f>
        <v>463759.25200000004</v>
      </c>
      <c r="J22" s="37">
        <f>J23+J29+J30+J34</f>
        <v>2382.04</v>
      </c>
    </row>
    <row r="23" spans="1:12" s="158" customFormat="1" ht="29.25" customHeight="1" x14ac:dyDescent="0.3">
      <c r="A23" s="38" t="s">
        <v>2</v>
      </c>
      <c r="B23" s="34" t="s">
        <v>3</v>
      </c>
      <c r="C23" s="35">
        <f t="shared" ref="C23:H23" si="1">SUM(C24:C28)</f>
        <v>1088702.9550000001</v>
      </c>
      <c r="D23" s="36">
        <f t="shared" si="1"/>
        <v>1433.2600000000002</v>
      </c>
      <c r="E23" s="35">
        <f t="shared" si="1"/>
        <v>1088702.9550000001</v>
      </c>
      <c r="F23" s="35">
        <f t="shared" si="1"/>
        <v>1433.2600000000002</v>
      </c>
      <c r="G23" s="35">
        <f t="shared" si="1"/>
        <v>364232.76300000004</v>
      </c>
      <c r="H23" s="36">
        <f t="shared" si="1"/>
        <v>1866.95</v>
      </c>
      <c r="I23" s="35">
        <f>SUM(I24:I28)</f>
        <v>364232.76300000004</v>
      </c>
      <c r="J23" s="37">
        <f>SUM(J24:J28)</f>
        <v>1866.95</v>
      </c>
    </row>
    <row r="24" spans="1:12" ht="29.25" customHeight="1" x14ac:dyDescent="0.3">
      <c r="A24" s="39" t="s">
        <v>4</v>
      </c>
      <c r="B24" s="40" t="s">
        <v>5</v>
      </c>
      <c r="C24" s="43">
        <f>'Додаток 1'!C19</f>
        <v>801439.196</v>
      </c>
      <c r="D24" s="168">
        <f>'Додаток 1'!D19</f>
        <v>1022.31</v>
      </c>
      <c r="E24" s="43">
        <f>'Додаток 1'!C19</f>
        <v>801439.196</v>
      </c>
      <c r="F24" s="168">
        <f>'Додаток 1'!D19</f>
        <v>1022.31</v>
      </c>
      <c r="G24" s="43">
        <f>'Додаток 1'!E19</f>
        <v>286428.63099999999</v>
      </c>
      <c r="H24" s="168">
        <f>'Додаток 1'!F19</f>
        <v>1436.27</v>
      </c>
      <c r="I24" s="43">
        <f>'Додаток 1'!E19</f>
        <v>286428.63099999999</v>
      </c>
      <c r="J24" s="169">
        <f>'Додаток 1'!F19</f>
        <v>1436.27</v>
      </c>
      <c r="L24" s="158"/>
    </row>
    <row r="25" spans="1:12" ht="29.25" customHeight="1" x14ac:dyDescent="0.3">
      <c r="A25" s="39" t="s">
        <v>6</v>
      </c>
      <c r="B25" s="40" t="s">
        <v>7</v>
      </c>
      <c r="C25" s="43">
        <f>'Додаток 1'!C20+'Додаток 2'!C20</f>
        <v>95262.294999999998</v>
      </c>
      <c r="D25" s="168">
        <f>'Додаток 1'!D20+'Додаток 2'!D20</f>
        <v>134.94</v>
      </c>
      <c r="E25" s="43">
        <f>C25</f>
        <v>95262.294999999998</v>
      </c>
      <c r="F25" s="168">
        <f>D25</f>
        <v>134.94</v>
      </c>
      <c r="G25" s="43">
        <f>'Додаток 1'!E20+'Додаток 2'!E20</f>
        <v>24680.305</v>
      </c>
      <c r="H25" s="168">
        <f>'Додаток 1'!F20+'Додаток 2'!F20</f>
        <v>135.38</v>
      </c>
      <c r="I25" s="43">
        <f>G25</f>
        <v>24680.305</v>
      </c>
      <c r="J25" s="169">
        <f>H25</f>
        <v>135.38</v>
      </c>
      <c r="L25" s="158"/>
    </row>
    <row r="26" spans="1:12" ht="29.25" customHeight="1" x14ac:dyDescent="0.3">
      <c r="A26" s="39" t="s">
        <v>8</v>
      </c>
      <c r="B26" s="40" t="s">
        <v>51</v>
      </c>
      <c r="C26" s="43">
        <v>0</v>
      </c>
      <c r="D26" s="170">
        <v>0</v>
      </c>
      <c r="E26" s="43">
        <v>0</v>
      </c>
      <c r="F26" s="170">
        <v>0</v>
      </c>
      <c r="G26" s="43">
        <v>0</v>
      </c>
      <c r="H26" s="170">
        <v>0</v>
      </c>
      <c r="I26" s="43">
        <v>0</v>
      </c>
      <c r="J26" s="171">
        <v>0</v>
      </c>
      <c r="L26" s="158"/>
    </row>
    <row r="27" spans="1:12" ht="29.25" customHeight="1" x14ac:dyDescent="0.3">
      <c r="A27" s="39" t="s">
        <v>9</v>
      </c>
      <c r="B27" s="40" t="s">
        <v>10</v>
      </c>
      <c r="C27" s="43">
        <f>'Додаток 1'!C22+'Додаток 2'!C22</f>
        <v>8489.1659999999993</v>
      </c>
      <c r="D27" s="168">
        <f>'Додаток 1'!D22+'Додаток 2'!D22</f>
        <v>11.66</v>
      </c>
      <c r="E27" s="43">
        <f t="shared" ref="E27:F29" si="2">C27</f>
        <v>8489.1659999999993</v>
      </c>
      <c r="F27" s="168">
        <f t="shared" si="2"/>
        <v>11.66</v>
      </c>
      <c r="G27" s="43">
        <f>'Додаток 1'!E22+'Додаток 2'!E22</f>
        <v>2199.3510000000001</v>
      </c>
      <c r="H27" s="168">
        <f>'Додаток 1'!F22+'Додаток 2'!F22</f>
        <v>11.75</v>
      </c>
      <c r="I27" s="43">
        <f t="shared" ref="I27:J29" si="3">G27</f>
        <v>2199.3510000000001</v>
      </c>
      <c r="J27" s="169">
        <f t="shared" si="3"/>
        <v>11.75</v>
      </c>
      <c r="L27" s="158"/>
    </row>
    <row r="28" spans="1:12" ht="29.25" customHeight="1" x14ac:dyDescent="0.3">
      <c r="A28" s="39" t="s">
        <v>11</v>
      </c>
      <c r="B28" s="40" t="s">
        <v>69</v>
      </c>
      <c r="C28" s="43">
        <f>'Додаток 1'!C23+'Додаток 2'!C23</f>
        <v>183512.29800000001</v>
      </c>
      <c r="D28" s="168">
        <f>'Додаток 1'!D23+'Додаток 2'!D23</f>
        <v>264.35000000000002</v>
      </c>
      <c r="E28" s="43">
        <f t="shared" si="2"/>
        <v>183512.29800000001</v>
      </c>
      <c r="F28" s="168">
        <f t="shared" si="2"/>
        <v>264.35000000000002</v>
      </c>
      <c r="G28" s="43">
        <f>'Додаток 1'!E23+'Додаток 2'!E23</f>
        <v>50924.47600000001</v>
      </c>
      <c r="H28" s="168">
        <f>'Додаток 1'!F23+'Додаток 2'!F23</f>
        <v>283.55</v>
      </c>
      <c r="I28" s="43">
        <f t="shared" si="3"/>
        <v>50924.47600000001</v>
      </c>
      <c r="J28" s="169">
        <f t="shared" si="3"/>
        <v>283.55</v>
      </c>
      <c r="L28" s="158"/>
    </row>
    <row r="29" spans="1:12" s="158" customFormat="1" ht="29.25" customHeight="1" x14ac:dyDescent="0.3">
      <c r="A29" s="38" t="s">
        <v>12</v>
      </c>
      <c r="B29" s="34" t="s">
        <v>13</v>
      </c>
      <c r="C29" s="35">
        <f>'Додаток 1'!C24+'Додаток 2'!C25</f>
        <v>210716.818</v>
      </c>
      <c r="D29" s="36">
        <f>'Додаток 1'!D24+'Додаток 2'!D25</f>
        <v>278.23</v>
      </c>
      <c r="E29" s="35">
        <f t="shared" si="2"/>
        <v>210716.818</v>
      </c>
      <c r="F29" s="36">
        <f t="shared" si="2"/>
        <v>278.23</v>
      </c>
      <c r="G29" s="35">
        <f>'Додаток 1'!E24+'Додаток 2'!E25</f>
        <v>54591.956999999995</v>
      </c>
      <c r="H29" s="36">
        <f>'Додаток 1'!F24+'Додаток 2'!F25</f>
        <v>281.92</v>
      </c>
      <c r="I29" s="35">
        <f t="shared" si="3"/>
        <v>54591.956999999995</v>
      </c>
      <c r="J29" s="37">
        <f t="shared" si="3"/>
        <v>281.92</v>
      </c>
    </row>
    <row r="30" spans="1:12" s="158" customFormat="1" ht="29.25" customHeight="1" x14ac:dyDescent="0.3">
      <c r="A30" s="38" t="s">
        <v>14</v>
      </c>
      <c r="B30" s="34" t="s">
        <v>15</v>
      </c>
      <c r="C30" s="35">
        <f t="shared" ref="C30:H30" si="4">SUM(C31:C33)</f>
        <v>64767.159999999996</v>
      </c>
      <c r="D30" s="36">
        <f t="shared" si="4"/>
        <v>85.77000000000001</v>
      </c>
      <c r="E30" s="35">
        <f t="shared" si="4"/>
        <v>64767.159999999996</v>
      </c>
      <c r="F30" s="36">
        <f t="shared" si="4"/>
        <v>85.77000000000001</v>
      </c>
      <c r="G30" s="35">
        <f t="shared" si="4"/>
        <v>16779.707999999999</v>
      </c>
      <c r="H30" s="36">
        <f t="shared" si="4"/>
        <v>86.86999999999999</v>
      </c>
      <c r="I30" s="35">
        <f>SUM(I31:I33)</f>
        <v>16779.707999999999</v>
      </c>
      <c r="J30" s="37">
        <f>SUM(J31:J33)</f>
        <v>86.86999999999999</v>
      </c>
      <c r="L30" s="172"/>
    </row>
    <row r="31" spans="1:12" ht="29.25" customHeight="1" x14ac:dyDescent="0.3">
      <c r="A31" s="39" t="s">
        <v>16</v>
      </c>
      <c r="B31" s="40" t="s">
        <v>17</v>
      </c>
      <c r="C31" s="43">
        <f>'Додаток 1'!C26+'Додаток 2'!C27</f>
        <v>46357.7</v>
      </c>
      <c r="D31" s="168">
        <f>'Додаток 1'!D26+'Додаток 2'!D27</f>
        <v>61.210000000000008</v>
      </c>
      <c r="E31" s="43">
        <f t="shared" ref="E31:F33" si="5">C31</f>
        <v>46357.7</v>
      </c>
      <c r="F31" s="168">
        <f t="shared" si="5"/>
        <v>61.210000000000008</v>
      </c>
      <c r="G31" s="43">
        <f>'Додаток 1'!E26+'Додаток 2'!E27</f>
        <v>12010.231</v>
      </c>
      <c r="H31" s="168">
        <f>'Додаток 1'!F26+'Додаток 2'!F27</f>
        <v>62.019999999999996</v>
      </c>
      <c r="I31" s="43">
        <f t="shared" ref="I31:J33" si="6">G31</f>
        <v>12010.231</v>
      </c>
      <c r="J31" s="169">
        <f t="shared" si="6"/>
        <v>62.019999999999996</v>
      </c>
      <c r="L31" s="158"/>
    </row>
    <row r="32" spans="1:12" ht="29.25" customHeight="1" x14ac:dyDescent="0.3">
      <c r="A32" s="39" t="s">
        <v>18</v>
      </c>
      <c r="B32" s="40" t="s">
        <v>19</v>
      </c>
      <c r="C32" s="43">
        <f>'Додаток 1'!C27+'Додаток 2'!C28</f>
        <v>10903.558999999999</v>
      </c>
      <c r="D32" s="168">
        <f>'Додаток 1'!D27+'Додаток 2'!D28</f>
        <v>14.84</v>
      </c>
      <c r="E32" s="43">
        <f t="shared" si="5"/>
        <v>10903.558999999999</v>
      </c>
      <c r="F32" s="168">
        <f t="shared" si="5"/>
        <v>14.84</v>
      </c>
      <c r="G32" s="43">
        <f>'Додаток 1'!E27+'Додаток 2'!E28</f>
        <v>2824.866</v>
      </c>
      <c r="H32" s="168">
        <f>'Додаток 1'!F27+'Додаток 2'!F28</f>
        <v>14.969999999999999</v>
      </c>
      <c r="I32" s="43">
        <f t="shared" si="6"/>
        <v>2824.866</v>
      </c>
      <c r="J32" s="169">
        <f t="shared" si="6"/>
        <v>14.969999999999999</v>
      </c>
      <c r="L32" s="158"/>
    </row>
    <row r="33" spans="1:12" ht="29.25" customHeight="1" x14ac:dyDescent="0.3">
      <c r="A33" s="39" t="s">
        <v>20</v>
      </c>
      <c r="B33" s="40" t="s">
        <v>21</v>
      </c>
      <c r="C33" s="43">
        <f>'Додаток 1'!C28+'Додаток 2'!C29</f>
        <v>7505.9009999999998</v>
      </c>
      <c r="D33" s="168">
        <f>'Додаток 1'!D28+'Додаток 2'!D29</f>
        <v>9.7199999999999989</v>
      </c>
      <c r="E33" s="43">
        <f t="shared" si="5"/>
        <v>7505.9009999999998</v>
      </c>
      <c r="F33" s="168">
        <f t="shared" si="5"/>
        <v>9.7199999999999989</v>
      </c>
      <c r="G33" s="43">
        <f>'Додаток 1'!E28+'Додаток 2'!E29</f>
        <v>1944.6110000000001</v>
      </c>
      <c r="H33" s="168">
        <f>'Додаток 1'!F28+'Додаток 2'!F29</f>
        <v>9.879999999999999</v>
      </c>
      <c r="I33" s="43">
        <f t="shared" si="6"/>
        <v>1944.6110000000001</v>
      </c>
      <c r="J33" s="169">
        <f t="shared" si="6"/>
        <v>9.879999999999999</v>
      </c>
      <c r="L33" s="158"/>
    </row>
    <row r="34" spans="1:12" s="158" customFormat="1" ht="29.25" customHeight="1" x14ac:dyDescent="0.3">
      <c r="A34" s="38" t="s">
        <v>22</v>
      </c>
      <c r="B34" s="34" t="s">
        <v>23</v>
      </c>
      <c r="C34" s="35">
        <f t="shared" ref="C34:H34" si="7">SUM(C35:C37)</f>
        <v>109364.53499999999</v>
      </c>
      <c r="D34" s="36">
        <f t="shared" si="7"/>
        <v>144.12</v>
      </c>
      <c r="E34" s="35">
        <f t="shared" si="7"/>
        <v>109482.15100000001</v>
      </c>
      <c r="F34" s="36">
        <f t="shared" si="7"/>
        <v>144.12</v>
      </c>
      <c r="G34" s="35">
        <f t="shared" si="7"/>
        <v>28549.015999999996</v>
      </c>
      <c r="H34" s="36">
        <f t="shared" si="7"/>
        <v>146.29999999999998</v>
      </c>
      <c r="I34" s="35">
        <f>SUM(I35:I37)</f>
        <v>28154.823999999997</v>
      </c>
      <c r="J34" s="37">
        <f>SUM(J35:J37)</f>
        <v>146.29999999999998</v>
      </c>
    </row>
    <row r="35" spans="1:12" ht="29.25" customHeight="1" x14ac:dyDescent="0.3">
      <c r="A35" s="39" t="s">
        <v>24</v>
      </c>
      <c r="B35" s="40" t="s">
        <v>25</v>
      </c>
      <c r="C35" s="43">
        <f>'Додаток 1'!C30+'Додаток 2'!C31+'Додаток 3 (без ІТП)'!C26</f>
        <v>84583.87</v>
      </c>
      <c r="D35" s="168">
        <f>'Додаток 1'!D30+'Додаток 2'!D31+'Додаток 3 (без ІТП)'!D26</f>
        <v>111.46000000000001</v>
      </c>
      <c r="E35" s="43">
        <f>'Додаток 1'!C30+'Додаток 2'!C31+'Додаток 3 (без ІТП)'!E26</f>
        <v>84674.835000000006</v>
      </c>
      <c r="F35" s="168">
        <f>'Додаток 1'!D30+'Додаток 2'!D31+'Додаток 3 (без ІТП)'!F26</f>
        <v>111.46000000000001</v>
      </c>
      <c r="G35" s="43">
        <f>'Додаток 1'!E30+'Додаток 2'!E31+'Додаток 3 (без ІТП)'!G26</f>
        <v>22080.156999999988</v>
      </c>
      <c r="H35" s="168">
        <f>'Додаток 1'!F30+'Додаток 2'!F31+'Додаток 3 (без ІТП)'!H26</f>
        <v>113.15</v>
      </c>
      <c r="I35" s="43">
        <f>'Додаток 1'!E30+'Додаток 2'!E31+'Додаток 3 (без ІТП)'!I26</f>
        <v>21775.284999999989</v>
      </c>
      <c r="J35" s="169">
        <f>'Додаток 1'!F30+'Додаток 2'!F31+'Додаток 3 (без ІТП)'!J26</f>
        <v>113.15</v>
      </c>
      <c r="L35" s="158"/>
    </row>
    <row r="36" spans="1:12" ht="29.25" customHeight="1" x14ac:dyDescent="0.3">
      <c r="A36" s="39" t="s">
        <v>26</v>
      </c>
      <c r="B36" s="40" t="s">
        <v>17</v>
      </c>
      <c r="C36" s="43">
        <f>'Додаток 1'!C31+'Додаток 2'!C32+'Додаток 3 (без ІТП)'!C27</f>
        <v>18608.449999999997</v>
      </c>
      <c r="D36" s="168">
        <f>'Додаток 1'!D31+'Додаток 2'!D32+'Додаток 3 (без ІТП)'!D27</f>
        <v>24.52</v>
      </c>
      <c r="E36" s="43">
        <f>'Додаток 1'!C31+'Додаток 2'!C32+'Додаток 3 (без ІТП)'!E27</f>
        <v>18628.463</v>
      </c>
      <c r="F36" s="168">
        <f>'Додаток 1'!D31+'Додаток 2'!D32+'Додаток 3 (без ІТП)'!F27</f>
        <v>24.52</v>
      </c>
      <c r="G36" s="43">
        <f>'Додаток 1'!E31+'Додаток 2'!E32+'Додаток 3 (без ІТП)'!G27</f>
        <v>4857.6349999999993</v>
      </c>
      <c r="H36" s="168">
        <f>'Додаток 1'!F31+'Додаток 2'!F32+'Додаток 3 (без ІТП)'!H27</f>
        <v>24.889999999999997</v>
      </c>
      <c r="I36" s="43">
        <f>'Додаток 1'!E31+'Додаток 2'!E32+'Додаток 3 (без ІТП)'!I27</f>
        <v>4790.5629999999992</v>
      </c>
      <c r="J36" s="169">
        <f>'Додаток 1'!F31+'Додаток 2'!F32+'Додаток 3 (без ІТП)'!J27</f>
        <v>24.889999999999997</v>
      </c>
      <c r="L36" s="158"/>
    </row>
    <row r="37" spans="1:12" ht="29.25" customHeight="1" x14ac:dyDescent="0.3">
      <c r="A37" s="39" t="s">
        <v>27</v>
      </c>
      <c r="B37" s="40" t="s">
        <v>28</v>
      </c>
      <c r="C37" s="43">
        <f>'Додаток 1'!C32+'Додаток 2'!C33+'Додаток 3 (без ІТП)'!C28</f>
        <v>6172.2150000000001</v>
      </c>
      <c r="D37" s="168">
        <f>'Додаток 1'!D32+'Додаток 2'!D33+'Додаток 3 (без ІТП)'!D28</f>
        <v>8.14</v>
      </c>
      <c r="E37" s="43">
        <f>'Додаток 1'!C32+'Додаток 2'!C33+'Додаток 3 (без ІТП)'!E28</f>
        <v>6178.8530000000001</v>
      </c>
      <c r="F37" s="168">
        <f>'Додаток 1'!D32+'Додаток 2'!D33+'Додаток 3 (без ІТП)'!F28</f>
        <v>8.14</v>
      </c>
      <c r="G37" s="43">
        <f>'Додаток 1'!E32+'Додаток 2'!E33+'Додаток 3 (без ІТП)'!G28</f>
        <v>1611.2240000000108</v>
      </c>
      <c r="H37" s="168">
        <f>'Додаток 1'!F32+'Додаток 2'!F33+'Додаток 3 (без ІТП)'!H28</f>
        <v>8.26</v>
      </c>
      <c r="I37" s="43">
        <f>'Додаток 1'!E32+'Додаток 2'!E33+'Додаток 3 (без ІТП)'!I28</f>
        <v>1588.9760000000108</v>
      </c>
      <c r="J37" s="169">
        <f>'Додаток 1'!F32+'Додаток 2'!F33+'Додаток 3 (без ІТП)'!J28</f>
        <v>8.26</v>
      </c>
      <c r="L37" s="158"/>
    </row>
    <row r="38" spans="1:12" s="158" customFormat="1" ht="29.25" customHeight="1" x14ac:dyDescent="0.3">
      <c r="A38" s="38">
        <v>2</v>
      </c>
      <c r="B38" s="34" t="s">
        <v>29</v>
      </c>
      <c r="C38" s="35">
        <f t="shared" ref="C38:H38" si="8">SUM(C39:C41)</f>
        <v>50963.49</v>
      </c>
      <c r="D38" s="36">
        <f t="shared" si="8"/>
        <v>67.17</v>
      </c>
      <c r="E38" s="35">
        <f t="shared" si="8"/>
        <v>51018.298999999999</v>
      </c>
      <c r="F38" s="36">
        <f t="shared" si="8"/>
        <v>67.17</v>
      </c>
      <c r="G38" s="35">
        <f t="shared" si="8"/>
        <v>13303.741999999998</v>
      </c>
      <c r="H38" s="36">
        <f t="shared" si="8"/>
        <v>68.180000000000007</v>
      </c>
      <c r="I38" s="35">
        <f>SUM(I39:I41)</f>
        <v>13120.05</v>
      </c>
      <c r="J38" s="37">
        <f>SUM(J39:J41)</f>
        <v>68.180000000000007</v>
      </c>
    </row>
    <row r="39" spans="1:12" ht="29.25" customHeight="1" x14ac:dyDescent="0.3">
      <c r="A39" s="39" t="s">
        <v>30</v>
      </c>
      <c r="B39" s="40" t="s">
        <v>25</v>
      </c>
      <c r="C39" s="43">
        <f>'Додаток 1'!C34+'Додаток 2'!C35+'Додаток 3 (без ІТП)'!C30</f>
        <v>36155.707999999999</v>
      </c>
      <c r="D39" s="168">
        <f>'Додаток 1'!D34+'Додаток 2'!D35+'Додаток 3 (без ІТП)'!D30</f>
        <v>47.65</v>
      </c>
      <c r="E39" s="43">
        <f>'Додаток 1'!C34+'Додаток 2'!C35+'Додаток 3 (без ІТП)'!E30</f>
        <v>36194.591999999997</v>
      </c>
      <c r="F39" s="168">
        <f>'Додаток 1'!D34+'Додаток 2'!D35+'Додаток 3 (без ІТП)'!F30</f>
        <v>47.65</v>
      </c>
      <c r="G39" s="43">
        <f>'Додаток 1'!E34+'Додаток 2'!E35+'Додаток 3 (без ІТП)'!G30</f>
        <v>9438.2500000000055</v>
      </c>
      <c r="H39" s="168">
        <f>'Додаток 1'!F34+'Додаток 2'!F35+'Додаток 3 (без ІТП)'!H30</f>
        <v>48.38</v>
      </c>
      <c r="I39" s="43">
        <f>'Додаток 1'!E34+'Додаток 2'!E35+'Додаток 3 (без ІТП)'!I30</f>
        <v>9307.931000000006</v>
      </c>
      <c r="J39" s="169">
        <f>'Додаток 1'!F34+'Додаток 2'!F35+'Додаток 3 (без ІТП)'!J30</f>
        <v>48.38</v>
      </c>
      <c r="L39" s="158"/>
    </row>
    <row r="40" spans="1:12" ht="29.25" customHeight="1" x14ac:dyDescent="0.3">
      <c r="A40" s="39" t="s">
        <v>31</v>
      </c>
      <c r="B40" s="40" t="s">
        <v>17</v>
      </c>
      <c r="C40" s="43">
        <f>'Додаток 1'!C35+'Додаток 2'!C36+'Додаток 3 (без ІТП)'!C31</f>
        <v>7954.2550000000001</v>
      </c>
      <c r="D40" s="168">
        <f>'Додаток 1'!D35+'Додаток 2'!D36+'Додаток 3 (без ІТП)'!D31</f>
        <v>10.48</v>
      </c>
      <c r="E40" s="43">
        <f>'Додаток 1'!C35+'Додаток 2'!C36+'Додаток 3 (без ІТП)'!E31</f>
        <v>7962.8090000000002</v>
      </c>
      <c r="F40" s="168">
        <f>'Додаток 1'!D35+'Додаток 2'!D36+'Додаток 3 (без ІТП)'!F31</f>
        <v>10.48</v>
      </c>
      <c r="G40" s="43">
        <f>'Додаток 1'!E35+'Додаток 2'!E36+'Додаток 3 (без ІТП)'!G31</f>
        <v>2076.415</v>
      </c>
      <c r="H40" s="168">
        <f>'Додаток 1'!F35+'Додаток 2'!F36+'Додаток 3 (без ІТП)'!H31</f>
        <v>10.639999999999999</v>
      </c>
      <c r="I40" s="43">
        <f>'Додаток 1'!E35+'Додаток 2'!E36+'Додаток 3 (без ІТП)'!I31</f>
        <v>2047.7450000000001</v>
      </c>
      <c r="J40" s="169">
        <f>'Додаток 1'!F35+'Додаток 2'!F36+'Додаток 3 (без ІТП)'!J31</f>
        <v>10.639999999999999</v>
      </c>
      <c r="L40" s="172"/>
    </row>
    <row r="41" spans="1:12" ht="29.25" customHeight="1" x14ac:dyDescent="0.3">
      <c r="A41" s="39" t="s">
        <v>32</v>
      </c>
      <c r="B41" s="40" t="s">
        <v>33</v>
      </c>
      <c r="C41" s="43">
        <f>'Додаток 1'!C36+'Додаток 2'!C37+'Додаток 3 (без ІТП)'!C32</f>
        <v>6853.5270000000019</v>
      </c>
      <c r="D41" s="168">
        <f>'Додаток 1'!D36+'Додаток 2'!D37+'Додаток 3 (без ІТП)'!D32</f>
        <v>9.0400000000000009</v>
      </c>
      <c r="E41" s="43">
        <f>'Додаток 1'!C36+'Додаток 2'!C37+'Додаток 3 (без ІТП)'!E32</f>
        <v>6860.898000000002</v>
      </c>
      <c r="F41" s="168">
        <f>'Додаток 1'!D36+'Додаток 2'!D37+'Додаток 3 (без ІТП)'!F32</f>
        <v>9.0400000000000009</v>
      </c>
      <c r="G41" s="43">
        <f>'Додаток 1'!E36+'Додаток 2'!E37+'Додаток 3 (без ІТП)'!G32</f>
        <v>1789.0769999999934</v>
      </c>
      <c r="H41" s="168">
        <f>'Додаток 1'!F36+'Додаток 2'!F37+'Додаток 3 (без ІТП)'!H32</f>
        <v>9.16</v>
      </c>
      <c r="I41" s="43">
        <f>'Додаток 1'!E36+'Додаток 2'!E37+'Додаток 3 (без ІТП)'!I32</f>
        <v>1764.3739999999934</v>
      </c>
      <c r="J41" s="169">
        <f>'Додаток 1'!F36+'Додаток 2'!F37+'Додаток 3 (без ІТП)'!J32</f>
        <v>9.16</v>
      </c>
      <c r="L41" s="158"/>
    </row>
    <row r="42" spans="1:12" s="158" customFormat="1" ht="29.25" customHeight="1" x14ac:dyDescent="0.3">
      <c r="A42" s="25">
        <v>3</v>
      </c>
      <c r="B42" s="34" t="s">
        <v>34</v>
      </c>
      <c r="C42" s="35">
        <f t="shared" ref="C42:H42" si="9">SUM(C43:C45)</f>
        <v>12538.954999999998</v>
      </c>
      <c r="D42" s="36">
        <f t="shared" si="9"/>
        <v>38.880000000000003</v>
      </c>
      <c r="E42" s="35">
        <f t="shared" si="9"/>
        <v>13930.755000000001</v>
      </c>
      <c r="F42" s="36">
        <f t="shared" si="9"/>
        <v>38.880000000000003</v>
      </c>
      <c r="G42" s="35">
        <f t="shared" si="9"/>
        <v>5794.3969999999999</v>
      </c>
      <c r="H42" s="36">
        <f t="shared" si="9"/>
        <v>38.880000000000003</v>
      </c>
      <c r="I42" s="35">
        <f>SUM(I43:I45)</f>
        <v>1129.7760000000001</v>
      </c>
      <c r="J42" s="37">
        <f>SUM(J43:J45)</f>
        <v>38.880000000000003</v>
      </c>
    </row>
    <row r="43" spans="1:12" ht="29.25" customHeight="1" x14ac:dyDescent="0.3">
      <c r="A43" s="39" t="s">
        <v>35</v>
      </c>
      <c r="B43" s="40" t="s">
        <v>25</v>
      </c>
      <c r="C43" s="43">
        <f>'Додаток 1'!C38+'Додаток 2'!C39+'Додаток 3 (без ІТП)'!C34</f>
        <v>10193.16</v>
      </c>
      <c r="D43" s="168">
        <f>'Додаток 1'!D38+'Додаток 2'!D39+'Додаток 3 (без ІТП)'!D34</f>
        <v>31.61</v>
      </c>
      <c r="E43" s="43">
        <f>'Додаток 1'!C38+'Додаток 2'!C39+'Додаток 3 (без ІТП)'!E34</f>
        <v>11324.581000000002</v>
      </c>
      <c r="F43" s="168">
        <f>'Додаток 1'!D38+'Додаток 2'!D39+'Додаток 3 (без ІТП)'!F34</f>
        <v>31.61</v>
      </c>
      <c r="G43" s="43">
        <f>'Додаток 1'!E38+'Додаток 2'!E39+'Додаток 3 (без ІТП)'!G34</f>
        <v>4710.3779999999997</v>
      </c>
      <c r="H43" s="168">
        <f>'Додаток 1'!F38+'Додаток 2'!F39+'Додаток 3 (без ІТП)'!H34</f>
        <v>31.61</v>
      </c>
      <c r="I43" s="43">
        <f>'Додаток 1'!E38+'Додаток 2'!E39+'Додаток 3 (без ІТП)'!I34</f>
        <v>918.41599999999835</v>
      </c>
      <c r="J43" s="169">
        <f>'Додаток 1'!F38+'Додаток 2'!F39+'Додаток 3 (без ІТП)'!J34</f>
        <v>31.61</v>
      </c>
      <c r="L43" s="158"/>
    </row>
    <row r="44" spans="1:12" ht="29.25" customHeight="1" x14ac:dyDescent="0.3">
      <c r="A44" s="39" t="s">
        <v>36</v>
      </c>
      <c r="B44" s="40" t="s">
        <v>17</v>
      </c>
      <c r="C44" s="43">
        <f>'Додаток 1'!C39+'Додаток 2'!C40+'Додаток 3 (без ІТП)'!C35</f>
        <v>2242.4949999999999</v>
      </c>
      <c r="D44" s="168">
        <f>'Додаток 1'!D39+'Додаток 2'!D40+'Додаток 3 (без ІТП)'!D35</f>
        <v>6.96</v>
      </c>
      <c r="E44" s="43">
        <f>'Додаток 1'!C39+'Додаток 2'!C40+'Додаток 3 (без ІТП)'!E35</f>
        <v>2491.4080000000004</v>
      </c>
      <c r="F44" s="168">
        <f>'Додаток 1'!D39+'Додаток 2'!D40+'Додаток 3 (без ІТП)'!F35</f>
        <v>6.96</v>
      </c>
      <c r="G44" s="43">
        <f>'Додаток 1'!E39+'Додаток 2'!E40+'Додаток 3 (без ІТП)'!G35</f>
        <v>1036.2829999999999</v>
      </c>
      <c r="H44" s="168">
        <f>'Додаток 1'!F39+'Додаток 2'!F40+'Додаток 3 (без ІТП)'!H35</f>
        <v>6.96</v>
      </c>
      <c r="I44" s="43">
        <f>'Додаток 1'!E39+'Додаток 2'!E40+'Додаток 3 (без ІТП)'!I35</f>
        <v>202.05200000000013</v>
      </c>
      <c r="J44" s="169">
        <f>'Додаток 1'!F39+'Додаток 2'!F40+'Додаток 3 (без ІТП)'!J35</f>
        <v>6.96</v>
      </c>
      <c r="L44" s="158"/>
    </row>
    <row r="45" spans="1:12" ht="29.25" customHeight="1" x14ac:dyDescent="0.3">
      <c r="A45" s="39" t="s">
        <v>37</v>
      </c>
      <c r="B45" s="40" t="s">
        <v>33</v>
      </c>
      <c r="C45" s="43">
        <f>'Додаток 1'!C40+'Додаток 2'!C41+'Додаток 3 (без ІТП)'!C36</f>
        <v>103.3</v>
      </c>
      <c r="D45" s="168">
        <f>'Додаток 1'!D40+'Додаток 2'!D41+'Додаток 3 (без ІТП)'!D36</f>
        <v>0.31</v>
      </c>
      <c r="E45" s="43">
        <f>'Додаток 1'!C40+'Додаток 2'!C41+'Додаток 3 (без ІТП)'!E36</f>
        <v>114.76600000000001</v>
      </c>
      <c r="F45" s="168">
        <f>'Додаток 1'!D40+'Додаток 2'!D41+'Додаток 3 (без ІТП)'!F36</f>
        <v>0.31</v>
      </c>
      <c r="G45" s="43">
        <f>'Додаток 1'!E40+'Додаток 2'!E41+'Додаток 3 (без ІТП)'!G36</f>
        <v>47.735999999999997</v>
      </c>
      <c r="H45" s="168">
        <f>'Додаток 1'!F40+'Додаток 2'!F41+'Додаток 3 (без ІТП)'!H36</f>
        <v>0.31</v>
      </c>
      <c r="I45" s="43">
        <f>'Додаток 1'!E40+'Додаток 2'!E41+'Додаток 3 (без ІТП)'!I36</f>
        <v>9.308000000001492</v>
      </c>
      <c r="J45" s="169">
        <f>'Додаток 1'!F40+'Додаток 2'!F41+'Додаток 3 (без ІТП)'!J36</f>
        <v>0.31</v>
      </c>
      <c r="L45" s="158"/>
    </row>
    <row r="46" spans="1:12" s="158" customFormat="1" ht="29.25" customHeight="1" x14ac:dyDescent="0.3">
      <c r="A46" s="25">
        <v>4</v>
      </c>
      <c r="B46" s="34" t="s">
        <v>52</v>
      </c>
      <c r="C46" s="35">
        <f>'Додаток 1'!C41+'Додаток 2'!C42+'Додаток 3 (без ІТП)'!C37</f>
        <v>269.52200000000005</v>
      </c>
      <c r="D46" s="36">
        <f>'Додаток 1'!D41+'Додаток 2'!D42+'Додаток 3 (без ІТП)'!D37</f>
        <v>0.35</v>
      </c>
      <c r="E46" s="35">
        <f>'Додаток 1'!C41+'Додаток 2'!C42+'Додаток 3 (без ІТП)'!E37</f>
        <v>269.81100000000004</v>
      </c>
      <c r="F46" s="36">
        <f>'Додаток 1'!D41+'Додаток 2'!D42+'Додаток 3 (без ІТП)'!F37</f>
        <v>0.35</v>
      </c>
      <c r="G46" s="35">
        <f>'Додаток 1'!E41+'Додаток 2'!E42+'Додаток 3 (без ІТП)'!G37</f>
        <v>70.356999999999999</v>
      </c>
      <c r="H46" s="36">
        <f>'Додаток 1'!F41+'Додаток 2'!F42+'Додаток 3 (без ІТП)'!H37</f>
        <v>0.36</v>
      </c>
      <c r="I46" s="35">
        <f>'Додаток 1'!E41+'Додаток 2'!E42+'Додаток 3 (без ІТП)'!I37</f>
        <v>69.385000000000005</v>
      </c>
      <c r="J46" s="37">
        <f>'Додаток 1'!F41+'Додаток 2'!F42+'Додаток 3 (без ІТП)'!J37</f>
        <v>0.36</v>
      </c>
    </row>
    <row r="47" spans="1:12" s="158" customFormat="1" ht="29.25" customHeight="1" x14ac:dyDescent="0.3">
      <c r="A47" s="25">
        <v>5</v>
      </c>
      <c r="B47" s="34" t="s">
        <v>38</v>
      </c>
      <c r="C47" s="35">
        <f>'Додаток 1'!C42+'Додаток 2'!C43+'Додаток 3 (без ІТП)'!C38</f>
        <v>0</v>
      </c>
      <c r="D47" s="36">
        <f>'Додаток 1'!D42+'Додаток 2'!D43+'Додаток 3 (без ІТП)'!D38</f>
        <v>0</v>
      </c>
      <c r="E47" s="35">
        <f>'Додаток 1'!C42+'Додаток 2'!C43+'Додаток 3 (без ІТП)'!E38</f>
        <v>0</v>
      </c>
      <c r="F47" s="36">
        <f>'Додаток 1'!D42+'Додаток 2'!D43+'Додаток 3 (без ІТП)'!F38</f>
        <v>0</v>
      </c>
      <c r="G47" s="35">
        <f>'Додаток 1'!E42+'Додаток 2'!E43+'Додаток 3 (без ІТП)'!G38</f>
        <v>0</v>
      </c>
      <c r="H47" s="36">
        <f>'Додаток 1'!F42+'Додаток 2'!F43+'Додаток 3 (без ІТП)'!H38</f>
        <v>0</v>
      </c>
      <c r="I47" s="35">
        <f>'Додаток 1'!E42+'Додаток 2'!E43+'Додаток 3 (без ІТП)'!I38</f>
        <v>0</v>
      </c>
      <c r="J47" s="37">
        <f>'Додаток 1'!F42+'Додаток 2'!F43+'Додаток 3 (без ІТП)'!J38</f>
        <v>0</v>
      </c>
    </row>
    <row r="48" spans="1:12" s="158" customFormat="1" ht="29.25" customHeight="1" x14ac:dyDescent="0.3">
      <c r="A48" s="25">
        <v>6</v>
      </c>
      <c r="B48" s="34" t="s">
        <v>53</v>
      </c>
      <c r="C48" s="35">
        <f t="shared" ref="C48:H48" si="10">C22+C38+C42+C46+C47</f>
        <v>1537323.4350000001</v>
      </c>
      <c r="D48" s="36">
        <f t="shared" si="10"/>
        <v>2047.7800000000002</v>
      </c>
      <c r="E48" s="35">
        <f t="shared" si="10"/>
        <v>1538887.9489999998</v>
      </c>
      <c r="F48" s="36">
        <f t="shared" si="10"/>
        <v>2047.7800000000002</v>
      </c>
      <c r="G48" s="35">
        <f t="shared" si="10"/>
        <v>483321.94</v>
      </c>
      <c r="H48" s="36">
        <f t="shared" si="10"/>
        <v>2489.46</v>
      </c>
      <c r="I48" s="35">
        <f>I22+I38+I42+I46+I47</f>
        <v>478078.46300000005</v>
      </c>
      <c r="J48" s="37">
        <f>J22+J38+J42+J46+J47</f>
        <v>2489.46</v>
      </c>
    </row>
    <row r="49" spans="1:12" s="158" customFormat="1" ht="29.25" customHeight="1" x14ac:dyDescent="0.3">
      <c r="A49" s="25">
        <v>7</v>
      </c>
      <c r="B49" s="34" t="s">
        <v>39</v>
      </c>
      <c r="C49" s="35">
        <v>0</v>
      </c>
      <c r="D49" s="173">
        <v>0</v>
      </c>
      <c r="E49" s="35">
        <v>0</v>
      </c>
      <c r="F49" s="173">
        <v>0</v>
      </c>
      <c r="G49" s="35">
        <v>0</v>
      </c>
      <c r="H49" s="173">
        <v>0</v>
      </c>
      <c r="I49" s="35">
        <v>0</v>
      </c>
      <c r="J49" s="174">
        <v>0</v>
      </c>
    </row>
    <row r="50" spans="1:12" s="158" customFormat="1" ht="29.25" customHeight="1" x14ac:dyDescent="0.3">
      <c r="A50" s="25">
        <v>8</v>
      </c>
      <c r="B50" s="34" t="s">
        <v>54</v>
      </c>
      <c r="C50" s="35">
        <f t="shared" ref="C50:H50" si="11">SUM(C51:C55)</f>
        <v>31213.207999999999</v>
      </c>
      <c r="D50" s="36">
        <f t="shared" si="11"/>
        <v>41.199999999999996</v>
      </c>
      <c r="E50" s="35">
        <f t="shared" si="11"/>
        <v>239268.10100000002</v>
      </c>
      <c r="F50" s="36">
        <f t="shared" si="11"/>
        <v>621.91999999999996</v>
      </c>
      <c r="G50" s="35">
        <f t="shared" si="11"/>
        <v>9917.3559999999998</v>
      </c>
      <c r="H50" s="36">
        <f t="shared" si="11"/>
        <v>50.67</v>
      </c>
      <c r="I50" s="35">
        <f>SUM(I51:I55)</f>
        <v>37229.11</v>
      </c>
      <c r="J50" s="37">
        <f>SUM(J51:J55)</f>
        <v>994.8599999999999</v>
      </c>
    </row>
    <row r="51" spans="1:12" ht="29.25" customHeight="1" x14ac:dyDescent="0.3">
      <c r="A51" s="39" t="s">
        <v>40</v>
      </c>
      <c r="B51" s="40" t="s">
        <v>41</v>
      </c>
      <c r="C51" s="43">
        <f>'Додаток 1'!C46+'Додаток 2'!C47+'Додаток 3 (без ІТП)'!C42</f>
        <v>4761.3369999999995</v>
      </c>
      <c r="D51" s="168">
        <f>'Додаток 1'!D46+'Додаток 2'!D47+'Додаток 3 (без ІТП)'!D42</f>
        <v>6.29</v>
      </c>
      <c r="E51" s="43">
        <f>'Додаток 1'!C46+'Додаток 2'!C47+'Додаток 3 (без ІТП)'!E42</f>
        <v>36498.523999999998</v>
      </c>
      <c r="F51" s="168">
        <f>'Додаток 1'!D46+'Додаток 2'!D47+'Додаток 3 (без ІТП)'!F42</f>
        <v>94.87</v>
      </c>
      <c r="G51" s="43">
        <f>'Додаток 1'!E46+'Додаток 2'!E47+'Додаток 3 (без ІТП)'!G42</f>
        <v>1512.8170000000002</v>
      </c>
      <c r="H51" s="168">
        <f>'Додаток 1'!F46+'Додаток 2'!F47+'Додаток 3 (без ІТП)'!H42</f>
        <v>7.73</v>
      </c>
      <c r="I51" s="43">
        <f>'Додаток 1'!E46+'Додаток 2'!E47+'Додаток 3 (без ІТП)'!I42</f>
        <v>5679.0169999999998</v>
      </c>
      <c r="J51" s="169">
        <f>'Додаток 1'!F46+'Додаток 2'!F47+'Додаток 3 (без ІТП)'!J42</f>
        <v>151.76000000000002</v>
      </c>
    </row>
    <row r="52" spans="1:12" ht="29.25" customHeight="1" x14ac:dyDescent="0.3">
      <c r="A52" s="39" t="s">
        <v>42</v>
      </c>
      <c r="B52" s="40" t="s">
        <v>43</v>
      </c>
      <c r="C52" s="43">
        <f>'Додаток 1'!C47+'Додаток 2'!C48+'Додаток 3 (без ІТП)'!C43</f>
        <v>0</v>
      </c>
      <c r="D52" s="168">
        <f>'Додаток 1'!D47+'Додаток 2'!D48+'Додаток 3 (без ІТП)'!D43</f>
        <v>0</v>
      </c>
      <c r="E52" s="43">
        <f>'Додаток 1'!C47+'Додаток 2'!C48+'Додаток 3 (без ІТП)'!E43</f>
        <v>0</v>
      </c>
      <c r="F52" s="168">
        <f>'Додаток 1'!D47+'Додаток 2'!D48+'Додаток 3 (без ІТП)'!F43</f>
        <v>0</v>
      </c>
      <c r="G52" s="43">
        <f>'Додаток 1'!E47+'Додаток 2'!E48+'Додаток 3 (без ІТП)'!G43</f>
        <v>0</v>
      </c>
      <c r="H52" s="168">
        <f>'Додаток 1'!F47+'Додаток 2'!F48+'Додаток 3 (без ІТП)'!H43</f>
        <v>0</v>
      </c>
      <c r="I52" s="43">
        <f>'Додаток 1'!E47+'Додаток 2'!E48+'Додаток 3 (без ІТП)'!I43</f>
        <v>0</v>
      </c>
      <c r="J52" s="169">
        <f>'Додаток 1'!F47+'Додаток 2'!F48+'Додаток 3 (без ІТП)'!J43</f>
        <v>0</v>
      </c>
    </row>
    <row r="53" spans="1:12" ht="29.25" customHeight="1" x14ac:dyDescent="0.3">
      <c r="A53" s="39" t="s">
        <v>57</v>
      </c>
      <c r="B53" s="40" t="s">
        <v>44</v>
      </c>
      <c r="C53" s="43">
        <f>'Додаток 1'!C48+'Додаток 2'!C49+'Додаток 3 (без ІТП)'!C44</f>
        <v>0</v>
      </c>
      <c r="D53" s="168">
        <f>'Додаток 1'!D48+'Додаток 2'!D49+'Додаток 3 (без ІТП)'!D44</f>
        <v>0</v>
      </c>
      <c r="E53" s="43">
        <f>'Додаток 1'!C48+'Додаток 2'!C49+'Додаток 3 (без ІТП)'!E44</f>
        <v>0</v>
      </c>
      <c r="F53" s="168">
        <f>'Додаток 1'!D48+'Додаток 2'!D49+'Додаток 3 (без ІТП)'!F44</f>
        <v>0</v>
      </c>
      <c r="G53" s="43">
        <f>'Додаток 1'!E48+'Додаток 2'!E49+'Додаток 3 (без ІТП)'!G44</f>
        <v>0</v>
      </c>
      <c r="H53" s="168">
        <f>'Додаток 1'!F48+'Додаток 2'!F49+'Додаток 3 (без ІТП)'!H44</f>
        <v>0</v>
      </c>
      <c r="I53" s="43">
        <f>'Додаток 1'!E48+'Додаток 2'!E49+'Додаток 3 (без ІТП)'!I44</f>
        <v>0</v>
      </c>
      <c r="J53" s="169">
        <f>'Додаток 1'!F48+'Додаток 2'!F49+'Додаток 3 (без ІТП)'!J44</f>
        <v>0</v>
      </c>
    </row>
    <row r="54" spans="1:12" ht="29.25" customHeight="1" x14ac:dyDescent="0.3">
      <c r="A54" s="39" t="s">
        <v>45</v>
      </c>
      <c r="B54" s="40" t="s">
        <v>46</v>
      </c>
      <c r="C54" s="43">
        <f>'Додаток 1'!C49+'Додаток 2'!C50+'Додаток 3 (без ІТП)'!C45</f>
        <v>0</v>
      </c>
      <c r="D54" s="168">
        <f>'Додаток 1'!D49+'Додаток 2'!D50+'Додаток 3 (без ІТП)'!D45</f>
        <v>0</v>
      </c>
      <c r="E54" s="43">
        <f>'Додаток 1'!C49+'Додаток 2'!C50+'Додаток 3 (без ІТП)'!E45</f>
        <v>176287.98</v>
      </c>
      <c r="F54" s="168">
        <f>'Додаток 1'!D49+'Додаток 2'!D50+'Додаток 3 (без ІТП)'!F45</f>
        <v>492.14</v>
      </c>
      <c r="G54" s="43">
        <f>'Додаток 1'!E49+'Додаток 2'!E50+'Додаток 3 (без ІТП)'!G45</f>
        <v>0</v>
      </c>
      <c r="H54" s="168">
        <f>'Додаток 1'!F49+'Додаток 2'!F50+'Додаток 3 (без ІТП)'!H45</f>
        <v>0</v>
      </c>
      <c r="I54" s="43">
        <f>'Додаток 1'!E49+'Додаток 2'!E50+'Додаток 3 (без ІТП)'!I45</f>
        <v>23245.18</v>
      </c>
      <c r="J54" s="169">
        <f>'Додаток 1'!F49+'Додаток 2'!F50+'Додаток 3 (без ІТП)'!J45</f>
        <v>800.16</v>
      </c>
    </row>
    <row r="55" spans="1:12" ht="29.25" customHeight="1" thickBot="1" x14ac:dyDescent="0.35">
      <c r="A55" s="175" t="s">
        <v>47</v>
      </c>
      <c r="B55" s="176" t="s">
        <v>84</v>
      </c>
      <c r="C55" s="177">
        <f>'Додаток 1'!C50+'Додаток 2'!C51+'Додаток 3 (без ІТП)'!C46</f>
        <v>26451.870999999999</v>
      </c>
      <c r="D55" s="178">
        <f>'Додаток 1'!D50+'Додаток 2'!D51+'Додаток 3 (без ІТП)'!D46</f>
        <v>34.909999999999997</v>
      </c>
      <c r="E55" s="177">
        <f>'Додаток 1'!C50+'Додаток 2'!C51+'Додаток 3 (без ІТП)'!E46</f>
        <v>26481.596999999998</v>
      </c>
      <c r="F55" s="178">
        <f>'Додаток 1'!D50+'Додаток 2'!D51+'Додаток 3 (без ІТП)'!F46</f>
        <v>34.909999999999997</v>
      </c>
      <c r="G55" s="177">
        <f>'Додаток 1'!E50+'Додаток 2'!E51+'Додаток 3 (без ІТП)'!G46</f>
        <v>8404.5389999999989</v>
      </c>
      <c r="H55" s="178">
        <f>'Додаток 1'!F50+'Додаток 2'!F51+'Додаток 3 (без ІТП)'!H46</f>
        <v>42.94</v>
      </c>
      <c r="I55" s="177">
        <f>'Додаток 1'!E50+'Додаток 2'!E51+'Додаток 3 (без ІТП)'!I46</f>
        <v>8304.9129999999986</v>
      </c>
      <c r="J55" s="179">
        <f>'Додаток 1'!F50+'Додаток 2'!F51+'Додаток 3 (без ІТП)'!J46</f>
        <v>42.94</v>
      </c>
    </row>
    <row r="56" spans="1:12" s="158" customFormat="1" ht="29.25" customHeight="1" thickBot="1" x14ac:dyDescent="0.35">
      <c r="A56" s="180">
        <v>9</v>
      </c>
      <c r="B56" s="181" t="s">
        <v>68</v>
      </c>
      <c r="C56" s="182">
        <f t="shared" ref="C56:H56" si="12">C48+C49+C50</f>
        <v>1568536.6430000002</v>
      </c>
      <c r="D56" s="183">
        <f t="shared" si="12"/>
        <v>2088.98</v>
      </c>
      <c r="E56" s="182">
        <f t="shared" si="12"/>
        <v>1778156.0499999998</v>
      </c>
      <c r="F56" s="183">
        <f t="shared" si="12"/>
        <v>2669.7000000000003</v>
      </c>
      <c r="G56" s="182">
        <f t="shared" si="12"/>
        <v>493239.29599999997</v>
      </c>
      <c r="H56" s="183">
        <f t="shared" si="12"/>
        <v>2540.13</v>
      </c>
      <c r="I56" s="182">
        <f>I48+I49+I50</f>
        <v>515307.57300000003</v>
      </c>
      <c r="J56" s="184">
        <f>J48+J49+J50</f>
        <v>3484.3199999999997</v>
      </c>
      <c r="L56" s="185"/>
    </row>
    <row r="57" spans="1:12" s="158" customFormat="1" ht="29.25" customHeight="1" thickBot="1" x14ac:dyDescent="0.35">
      <c r="A57" s="186"/>
      <c r="B57" s="187"/>
      <c r="C57" s="188"/>
      <c r="D57" s="189"/>
      <c r="E57" s="188"/>
      <c r="F57" s="189"/>
      <c r="G57" s="188"/>
      <c r="H57" s="189"/>
      <c r="I57" s="188"/>
      <c r="J57" s="190"/>
      <c r="L57" s="185"/>
    </row>
    <row r="58" spans="1:12" ht="29.25" customHeight="1" x14ac:dyDescent="0.3">
      <c r="A58" s="53"/>
      <c r="B58" s="191"/>
      <c r="C58" s="191"/>
      <c r="D58" s="191"/>
      <c r="E58" s="191"/>
      <c r="F58" s="191"/>
      <c r="G58" s="191"/>
      <c r="H58" s="191"/>
      <c r="J58" s="1"/>
    </row>
    <row r="59" spans="1:12" s="157" customFormat="1" ht="29.25" customHeight="1" x14ac:dyDescent="0.3">
      <c r="A59" s="79"/>
      <c r="B59" s="79"/>
      <c r="C59" s="79"/>
      <c r="D59" s="79"/>
      <c r="E59" s="79"/>
      <c r="F59" s="79"/>
      <c r="G59" s="79"/>
      <c r="H59" s="79"/>
      <c r="I59" s="80"/>
      <c r="J59" s="7"/>
      <c r="K59" s="156"/>
    </row>
    <row r="60" spans="1:12" s="192" customFormat="1" ht="29.25" customHeight="1" x14ac:dyDescent="0.3">
      <c r="A60" s="59" t="s">
        <v>125</v>
      </c>
      <c r="B60" s="59"/>
      <c r="C60" s="60"/>
      <c r="D60" s="60"/>
      <c r="E60" s="61"/>
      <c r="F60" s="62"/>
      <c r="G60" s="60"/>
      <c r="H60" s="60"/>
      <c r="I60" s="60"/>
      <c r="J60" s="62"/>
      <c r="K60" s="158"/>
    </row>
    <row r="61" spans="1:12" s="192" customFormat="1" ht="32.25" customHeight="1" x14ac:dyDescent="0.3">
      <c r="A61" s="59"/>
      <c r="B61" s="59"/>
      <c r="C61" s="60"/>
      <c r="D61" s="60"/>
      <c r="E61" s="63"/>
      <c r="F61" s="63"/>
      <c r="G61" s="60"/>
      <c r="H61" s="60"/>
      <c r="I61" s="63" t="s">
        <v>111</v>
      </c>
      <c r="J61" s="63"/>
      <c r="K61" s="61"/>
    </row>
    <row r="62" spans="1:12" ht="29.25" customHeight="1" x14ac:dyDescent="0.3">
      <c r="A62" s="191"/>
      <c r="B62" s="191"/>
      <c r="C62" s="191"/>
      <c r="D62" s="191"/>
      <c r="E62" s="191"/>
      <c r="F62" s="191"/>
      <c r="G62" s="191"/>
      <c r="H62" s="191"/>
    </row>
    <row r="63" spans="1:12" ht="29.25" customHeight="1" x14ac:dyDescent="0.3">
      <c r="A63" s="191"/>
      <c r="B63" s="191"/>
      <c r="C63" s="191"/>
      <c r="D63" s="191"/>
      <c r="E63" s="191"/>
      <c r="F63" s="191"/>
      <c r="G63" s="191"/>
      <c r="H63" s="191"/>
    </row>
    <row r="64" spans="1:12" ht="29.25" customHeight="1" x14ac:dyDescent="0.3">
      <c r="A64" s="191"/>
      <c r="B64" s="191"/>
      <c r="C64" s="191"/>
      <c r="D64" s="191"/>
      <c r="E64" s="191"/>
      <c r="F64" s="191"/>
      <c r="G64" s="191"/>
      <c r="H64" s="191"/>
    </row>
    <row r="65" spans="1:10" ht="29.25" customHeight="1" x14ac:dyDescent="0.3">
      <c r="A65" s="191"/>
      <c r="B65" s="191"/>
      <c r="C65" s="191"/>
      <c r="D65" s="191"/>
      <c r="E65" s="191"/>
      <c r="F65" s="191"/>
      <c r="G65" s="191"/>
      <c r="H65" s="191"/>
    </row>
    <row r="66" spans="1:10" ht="29.25" customHeight="1" x14ac:dyDescent="0.3">
      <c r="A66" s="191"/>
      <c r="B66" s="191"/>
      <c r="C66" s="191"/>
      <c r="D66" s="191"/>
      <c r="E66" s="191"/>
      <c r="F66" s="191"/>
      <c r="G66" s="191"/>
      <c r="H66" s="191"/>
    </row>
    <row r="67" spans="1:10" s="161" customFormat="1" ht="29.25" customHeight="1" x14ac:dyDescent="0.3">
      <c r="A67" s="191"/>
      <c r="B67" s="191"/>
      <c r="C67" s="191"/>
      <c r="D67" s="191"/>
      <c r="E67" s="191"/>
      <c r="F67" s="191"/>
      <c r="G67" s="191"/>
      <c r="H67" s="191"/>
      <c r="J67" s="156"/>
    </row>
    <row r="68" spans="1:10" s="161" customFormat="1" ht="29.25" customHeight="1" x14ac:dyDescent="0.3">
      <c r="A68" s="191"/>
      <c r="B68" s="191"/>
      <c r="C68" s="191"/>
      <c r="D68" s="191"/>
      <c r="E68" s="191"/>
      <c r="F68" s="191"/>
      <c r="G68" s="191"/>
      <c r="H68" s="191"/>
      <c r="J68" s="156"/>
    </row>
    <row r="69" spans="1:10" s="161" customFormat="1" ht="29.25" customHeight="1" x14ac:dyDescent="0.3">
      <c r="A69" s="191"/>
      <c r="B69" s="191"/>
      <c r="C69" s="191"/>
      <c r="D69" s="191"/>
      <c r="E69" s="191"/>
      <c r="F69" s="191"/>
      <c r="G69" s="191"/>
      <c r="H69" s="191"/>
      <c r="J69" s="156"/>
    </row>
    <row r="70" spans="1:10" s="161" customFormat="1" ht="29.25" customHeight="1" x14ac:dyDescent="0.3">
      <c r="A70" s="191"/>
      <c r="B70" s="191"/>
      <c r="C70" s="191"/>
      <c r="D70" s="191"/>
      <c r="E70" s="191"/>
      <c r="F70" s="191"/>
      <c r="G70" s="191"/>
      <c r="H70" s="191"/>
      <c r="J70" s="156"/>
    </row>
    <row r="71" spans="1:10" s="161" customFormat="1" ht="29.25" customHeight="1" x14ac:dyDescent="0.3">
      <c r="A71" s="191"/>
      <c r="B71" s="191"/>
      <c r="C71" s="191"/>
      <c r="D71" s="191"/>
      <c r="E71" s="191"/>
      <c r="F71" s="191"/>
      <c r="G71" s="191"/>
      <c r="H71" s="191"/>
      <c r="J71" s="156"/>
    </row>
    <row r="72" spans="1:10" s="161" customFormat="1" ht="29.25" customHeight="1" x14ac:dyDescent="0.3">
      <c r="A72" s="191"/>
      <c r="B72" s="191"/>
      <c r="C72" s="191"/>
      <c r="D72" s="191"/>
      <c r="E72" s="191"/>
      <c r="F72" s="191"/>
      <c r="G72" s="191"/>
      <c r="H72" s="191"/>
      <c r="J72" s="156"/>
    </row>
    <row r="73" spans="1:10" s="161" customFormat="1" ht="29.25" customHeight="1" x14ac:dyDescent="0.3">
      <c r="A73" s="191"/>
      <c r="B73" s="191"/>
      <c r="C73" s="191"/>
      <c r="D73" s="191"/>
      <c r="E73" s="191"/>
      <c r="F73" s="191"/>
      <c r="G73" s="191"/>
      <c r="H73" s="191"/>
      <c r="J73" s="156"/>
    </row>
    <row r="74" spans="1:10" s="161" customFormat="1" ht="29.25" customHeight="1" x14ac:dyDescent="0.3">
      <c r="A74" s="191"/>
      <c r="B74" s="191"/>
      <c r="C74" s="191"/>
      <c r="D74" s="191"/>
      <c r="E74" s="191"/>
      <c r="F74" s="191"/>
      <c r="G74" s="191"/>
      <c r="H74" s="191"/>
      <c r="J74" s="156"/>
    </row>
    <row r="75" spans="1:10" s="161" customFormat="1" ht="29.25" customHeight="1" x14ac:dyDescent="0.3">
      <c r="A75" s="191"/>
      <c r="B75" s="191"/>
      <c r="C75" s="191"/>
      <c r="D75" s="191"/>
      <c r="E75" s="191"/>
      <c r="F75" s="191"/>
      <c r="G75" s="191"/>
      <c r="H75" s="191"/>
      <c r="J75" s="156"/>
    </row>
    <row r="76" spans="1:10" s="161" customFormat="1" ht="29.25" customHeight="1" x14ac:dyDescent="0.3">
      <c r="A76" s="191"/>
      <c r="B76" s="191"/>
      <c r="C76" s="191"/>
      <c r="D76" s="191"/>
      <c r="E76" s="191"/>
      <c r="F76" s="191"/>
      <c r="G76" s="191"/>
      <c r="H76" s="191"/>
      <c r="J76" s="156"/>
    </row>
    <row r="77" spans="1:10" s="161" customFormat="1" ht="29.25" customHeight="1" x14ac:dyDescent="0.3">
      <c r="A77" s="191"/>
      <c r="B77" s="191"/>
      <c r="C77" s="191"/>
      <c r="D77" s="191"/>
      <c r="E77" s="191"/>
      <c r="F77" s="191"/>
      <c r="G77" s="191"/>
      <c r="H77" s="191"/>
      <c r="J77" s="156"/>
    </row>
    <row r="78" spans="1:10" s="161" customFormat="1" ht="29.25" customHeight="1" x14ac:dyDescent="0.3">
      <c r="A78" s="191"/>
      <c r="B78" s="191"/>
      <c r="C78" s="191"/>
      <c r="D78" s="191"/>
      <c r="E78" s="191"/>
      <c r="F78" s="191"/>
      <c r="G78" s="191"/>
      <c r="H78" s="191"/>
      <c r="J78" s="156"/>
    </row>
    <row r="79" spans="1:10" s="161" customFormat="1" ht="29.25" customHeight="1" x14ac:dyDescent="0.3">
      <c r="A79" s="191"/>
      <c r="B79" s="191"/>
      <c r="C79" s="191"/>
      <c r="D79" s="191"/>
      <c r="E79" s="191"/>
      <c r="F79" s="191"/>
      <c r="G79" s="191"/>
      <c r="H79" s="191"/>
      <c r="J79" s="156"/>
    </row>
    <row r="80" spans="1:10" s="161" customFormat="1" ht="29.25" customHeight="1" x14ac:dyDescent="0.3">
      <c r="A80" s="191"/>
      <c r="B80" s="191"/>
      <c r="C80" s="191"/>
      <c r="D80" s="191"/>
      <c r="E80" s="191"/>
      <c r="F80" s="191"/>
      <c r="G80" s="191"/>
      <c r="H80" s="191"/>
      <c r="J80" s="156"/>
    </row>
    <row r="81" spans="1:10" s="161" customFormat="1" ht="29.25" customHeight="1" x14ac:dyDescent="0.3">
      <c r="A81" s="191"/>
      <c r="B81" s="191"/>
      <c r="C81" s="191"/>
      <c r="D81" s="191"/>
      <c r="E81" s="191"/>
      <c r="F81" s="191"/>
      <c r="G81" s="191"/>
      <c r="H81" s="191"/>
      <c r="J81" s="156"/>
    </row>
    <row r="82" spans="1:10" s="161" customFormat="1" ht="29.25" customHeight="1" x14ac:dyDescent="0.3">
      <c r="A82" s="191"/>
      <c r="B82" s="191"/>
      <c r="C82" s="191"/>
      <c r="D82" s="191"/>
      <c r="E82" s="191"/>
      <c r="F82" s="191"/>
      <c r="G82" s="191"/>
      <c r="H82" s="191"/>
      <c r="J82" s="156"/>
    </row>
    <row r="83" spans="1:10" s="161" customFormat="1" ht="29.25" customHeight="1" x14ac:dyDescent="0.3">
      <c r="A83" s="191"/>
      <c r="B83" s="191"/>
      <c r="C83" s="191"/>
      <c r="D83" s="191"/>
      <c r="E83" s="191"/>
      <c r="F83" s="191"/>
      <c r="G83" s="191"/>
      <c r="H83" s="191"/>
      <c r="J83" s="156"/>
    </row>
    <row r="84" spans="1:10" s="161" customFormat="1" ht="29.25" customHeight="1" x14ac:dyDescent="0.3">
      <c r="A84" s="191"/>
      <c r="B84" s="191"/>
      <c r="C84" s="191"/>
      <c r="D84" s="191"/>
      <c r="E84" s="191"/>
      <c r="F84" s="191"/>
      <c r="G84" s="191"/>
      <c r="H84" s="191"/>
      <c r="J84" s="156"/>
    </row>
    <row r="85" spans="1:10" s="161" customFormat="1" ht="29.25" customHeight="1" x14ac:dyDescent="0.3">
      <c r="A85" s="191"/>
      <c r="B85" s="191"/>
      <c r="C85" s="191"/>
      <c r="D85" s="191"/>
      <c r="E85" s="191"/>
      <c r="F85" s="191"/>
      <c r="G85" s="191"/>
      <c r="H85" s="191"/>
      <c r="J85" s="156"/>
    </row>
    <row r="86" spans="1:10" s="161" customFormat="1" ht="29.25" customHeight="1" x14ac:dyDescent="0.3">
      <c r="A86" s="191"/>
      <c r="B86" s="191"/>
      <c r="C86" s="191"/>
      <c r="D86" s="191"/>
      <c r="E86" s="191"/>
      <c r="F86" s="191"/>
      <c r="G86" s="191"/>
      <c r="H86" s="191"/>
      <c r="J86" s="156"/>
    </row>
    <row r="87" spans="1:10" s="161" customFormat="1" ht="29.25" customHeight="1" x14ac:dyDescent="0.3">
      <c r="A87" s="191"/>
      <c r="B87" s="191"/>
      <c r="C87" s="191"/>
      <c r="D87" s="191"/>
      <c r="E87" s="191"/>
      <c r="F87" s="191"/>
      <c r="G87" s="191"/>
      <c r="H87" s="191"/>
      <c r="J87" s="156"/>
    </row>
    <row r="88" spans="1:10" s="161" customFormat="1" ht="29.25" customHeight="1" x14ac:dyDescent="0.3">
      <c r="A88" s="191"/>
      <c r="B88" s="191"/>
      <c r="C88" s="191"/>
      <c r="D88" s="191"/>
      <c r="E88" s="191"/>
      <c r="F88" s="191"/>
      <c r="G88" s="191"/>
      <c r="H88" s="191"/>
      <c r="J88" s="156"/>
    </row>
    <row r="89" spans="1:10" s="161" customFormat="1" ht="29.25" customHeight="1" x14ac:dyDescent="0.3">
      <c r="A89" s="191"/>
      <c r="B89" s="191"/>
      <c r="C89" s="191"/>
      <c r="D89" s="191"/>
      <c r="E89" s="191"/>
      <c r="F89" s="191"/>
      <c r="G89" s="191"/>
      <c r="H89" s="191"/>
      <c r="J89" s="156"/>
    </row>
    <row r="90" spans="1:10" s="161" customFormat="1" ht="29.25" customHeight="1" x14ac:dyDescent="0.3">
      <c r="A90" s="191"/>
      <c r="B90" s="191"/>
      <c r="C90" s="191"/>
      <c r="D90" s="191"/>
      <c r="E90" s="191"/>
      <c r="F90" s="191"/>
      <c r="G90" s="191"/>
      <c r="H90" s="191"/>
      <c r="J90" s="156"/>
    </row>
    <row r="91" spans="1:10" s="161" customFormat="1" ht="29.25" customHeight="1" x14ac:dyDescent="0.3">
      <c r="A91" s="191"/>
      <c r="B91" s="191"/>
      <c r="C91" s="191"/>
      <c r="D91" s="191"/>
      <c r="E91" s="191"/>
      <c r="F91" s="191"/>
      <c r="G91" s="191"/>
      <c r="H91" s="191"/>
      <c r="J91" s="156"/>
    </row>
    <row r="92" spans="1:10" s="161" customFormat="1" ht="29.25" customHeight="1" x14ac:dyDescent="0.3">
      <c r="A92" s="191"/>
      <c r="B92" s="191"/>
      <c r="C92" s="191"/>
      <c r="D92" s="191"/>
      <c r="E92" s="191"/>
      <c r="F92" s="191"/>
      <c r="G92" s="191"/>
      <c r="H92" s="191"/>
      <c r="J92" s="156"/>
    </row>
    <row r="93" spans="1:10" s="161" customFormat="1" ht="29.25" customHeight="1" x14ac:dyDescent="0.3">
      <c r="A93" s="191"/>
      <c r="B93" s="191"/>
      <c r="C93" s="191"/>
      <c r="D93" s="191"/>
      <c r="E93" s="191"/>
      <c r="F93" s="191"/>
      <c r="G93" s="191"/>
      <c r="H93" s="191"/>
      <c r="J93" s="156"/>
    </row>
    <row r="94" spans="1:10" s="161" customFormat="1" ht="29.25" customHeight="1" x14ac:dyDescent="0.3">
      <c r="A94" s="191"/>
      <c r="B94" s="191"/>
      <c r="C94" s="191"/>
      <c r="D94" s="191"/>
      <c r="E94" s="191"/>
      <c r="F94" s="191"/>
      <c r="G94" s="191"/>
      <c r="H94" s="191"/>
      <c r="J94" s="156"/>
    </row>
    <row r="95" spans="1:10" s="161" customFormat="1" ht="29.25" customHeight="1" x14ac:dyDescent="0.3">
      <c r="A95" s="191"/>
      <c r="B95" s="191"/>
      <c r="C95" s="191"/>
      <c r="D95" s="191"/>
      <c r="E95" s="191"/>
      <c r="F95" s="191"/>
      <c r="G95" s="191"/>
      <c r="H95" s="191"/>
      <c r="J95" s="156"/>
    </row>
    <row r="96" spans="1:10" s="161" customFormat="1" ht="29.25" customHeight="1" x14ac:dyDescent="0.3">
      <c r="A96" s="191"/>
      <c r="B96" s="191"/>
      <c r="C96" s="191"/>
      <c r="D96" s="191"/>
      <c r="E96" s="191"/>
      <c r="F96" s="191"/>
      <c r="G96" s="191"/>
      <c r="H96" s="191"/>
      <c r="J96" s="156"/>
    </row>
    <row r="97" spans="1:10" s="161" customFormat="1" ht="29.25" customHeight="1" x14ac:dyDescent="0.3">
      <c r="A97" s="191"/>
      <c r="B97" s="191"/>
      <c r="C97" s="191"/>
      <c r="D97" s="191"/>
      <c r="E97" s="191"/>
      <c r="F97" s="191"/>
      <c r="G97" s="191"/>
      <c r="H97" s="191"/>
      <c r="J97" s="156"/>
    </row>
    <row r="98" spans="1:10" s="161" customFormat="1" ht="29.25" customHeight="1" x14ac:dyDescent="0.3">
      <c r="A98" s="191"/>
      <c r="B98" s="191"/>
      <c r="C98" s="191"/>
      <c r="D98" s="191"/>
      <c r="E98" s="191"/>
      <c r="F98" s="191"/>
      <c r="G98" s="191"/>
      <c r="H98" s="191"/>
      <c r="J98" s="156"/>
    </row>
    <row r="99" spans="1:10" s="161" customFormat="1" ht="29.25" customHeight="1" x14ac:dyDescent="0.3">
      <c r="A99" s="191"/>
      <c r="B99" s="191"/>
      <c r="C99" s="191"/>
      <c r="D99" s="191"/>
      <c r="E99" s="191"/>
      <c r="F99" s="191"/>
      <c r="G99" s="191"/>
      <c r="H99" s="191"/>
      <c r="J99" s="156"/>
    </row>
    <row r="100" spans="1:10" s="161" customFormat="1" ht="29.25" customHeight="1" x14ac:dyDescent="0.3">
      <c r="A100" s="191"/>
      <c r="B100" s="191"/>
      <c r="C100" s="191"/>
      <c r="D100" s="191"/>
      <c r="E100" s="191"/>
      <c r="F100" s="191"/>
      <c r="G100" s="191"/>
      <c r="H100" s="191"/>
      <c r="J100" s="156"/>
    </row>
    <row r="101" spans="1:10" s="161" customFormat="1" ht="29.25" customHeight="1" x14ac:dyDescent="0.3">
      <c r="A101" s="191"/>
      <c r="B101" s="191"/>
      <c r="C101" s="191"/>
      <c r="D101" s="191"/>
      <c r="E101" s="191"/>
      <c r="F101" s="191"/>
      <c r="G101" s="191"/>
      <c r="H101" s="191"/>
      <c r="J101" s="156"/>
    </row>
    <row r="102" spans="1:10" s="161" customFormat="1" ht="29.25" customHeight="1" x14ac:dyDescent="0.3">
      <c r="A102" s="191"/>
      <c r="B102" s="191"/>
      <c r="C102" s="191"/>
      <c r="D102" s="191"/>
      <c r="E102" s="191"/>
      <c r="F102" s="191"/>
      <c r="G102" s="191"/>
      <c r="H102" s="191"/>
      <c r="J102" s="156"/>
    </row>
    <row r="103" spans="1:10" s="161" customFormat="1" ht="29.25" customHeight="1" x14ac:dyDescent="0.3">
      <c r="A103" s="191"/>
      <c r="B103" s="191"/>
      <c r="C103" s="191"/>
      <c r="D103" s="191"/>
      <c r="E103" s="191"/>
      <c r="F103" s="191"/>
      <c r="G103" s="191"/>
      <c r="H103" s="191"/>
      <c r="J103" s="156"/>
    </row>
    <row r="104" spans="1:10" s="161" customFormat="1" ht="29.25" customHeight="1" x14ac:dyDescent="0.3">
      <c r="A104" s="191"/>
      <c r="B104" s="191"/>
      <c r="C104" s="191"/>
      <c r="D104" s="191"/>
      <c r="E104" s="191"/>
      <c r="F104" s="191"/>
      <c r="G104" s="191"/>
      <c r="H104" s="191"/>
      <c r="J104" s="156"/>
    </row>
    <row r="105" spans="1:10" s="161" customFormat="1" ht="29.25" customHeight="1" x14ac:dyDescent="0.3">
      <c r="A105" s="191"/>
      <c r="B105" s="191"/>
      <c r="C105" s="191"/>
      <c r="D105" s="191"/>
      <c r="E105" s="191"/>
      <c r="F105" s="191"/>
      <c r="G105" s="191"/>
      <c r="H105" s="191"/>
      <c r="J105" s="156"/>
    </row>
    <row r="106" spans="1:10" s="161" customFormat="1" ht="29.25" customHeight="1" x14ac:dyDescent="0.3">
      <c r="A106" s="191"/>
      <c r="B106" s="191"/>
      <c r="C106" s="191"/>
      <c r="D106" s="191"/>
      <c r="E106" s="191"/>
      <c r="F106" s="191"/>
      <c r="G106" s="191"/>
      <c r="H106" s="191"/>
      <c r="J106" s="156"/>
    </row>
    <row r="107" spans="1:10" s="161" customFormat="1" ht="29.25" customHeight="1" x14ac:dyDescent="0.3">
      <c r="A107" s="191"/>
      <c r="B107" s="191"/>
      <c r="C107" s="191"/>
      <c r="D107" s="191"/>
      <c r="E107" s="191"/>
      <c r="F107" s="191"/>
      <c r="G107" s="191"/>
      <c r="H107" s="191"/>
      <c r="J107" s="156"/>
    </row>
    <row r="108" spans="1:10" s="161" customFormat="1" ht="29.25" customHeight="1" x14ac:dyDescent="0.3">
      <c r="A108" s="191"/>
      <c r="B108" s="191"/>
      <c r="C108" s="191"/>
      <c r="D108" s="191"/>
      <c r="E108" s="191"/>
      <c r="F108" s="191"/>
      <c r="G108" s="191"/>
      <c r="H108" s="191"/>
      <c r="J108" s="156"/>
    </row>
    <row r="109" spans="1:10" s="161" customFormat="1" ht="29.25" customHeight="1" x14ac:dyDescent="0.3">
      <c r="A109" s="191"/>
      <c r="B109" s="191"/>
      <c r="C109" s="191"/>
      <c r="D109" s="191"/>
      <c r="E109" s="191"/>
      <c r="F109" s="191"/>
      <c r="G109" s="191"/>
      <c r="H109" s="191"/>
      <c r="J109" s="156"/>
    </row>
    <row r="110" spans="1:10" s="161" customFormat="1" ht="29.25" customHeight="1" x14ac:dyDescent="0.3">
      <c r="A110" s="191"/>
      <c r="B110" s="191"/>
      <c r="C110" s="191"/>
      <c r="D110" s="191"/>
      <c r="E110" s="191"/>
      <c r="F110" s="191"/>
      <c r="G110" s="191"/>
      <c r="H110" s="191"/>
      <c r="J110" s="156"/>
    </row>
    <row r="111" spans="1:10" s="161" customFormat="1" ht="29.25" customHeight="1" x14ac:dyDescent="0.3">
      <c r="A111" s="191"/>
      <c r="B111" s="191"/>
      <c r="C111" s="191"/>
      <c r="D111" s="191"/>
      <c r="E111" s="191"/>
      <c r="F111" s="191"/>
      <c r="G111" s="191"/>
      <c r="H111" s="191"/>
      <c r="J111" s="156"/>
    </row>
    <row r="112" spans="1:10" s="161" customFormat="1" ht="29.25" customHeight="1" x14ac:dyDescent="0.3">
      <c r="A112" s="191"/>
      <c r="B112" s="191"/>
      <c r="C112" s="191"/>
      <c r="D112" s="191"/>
      <c r="E112" s="191"/>
      <c r="F112" s="191"/>
      <c r="G112" s="191"/>
      <c r="H112" s="191"/>
      <c r="J112" s="156"/>
    </row>
    <row r="113" spans="1:10" s="161" customFormat="1" ht="29.25" customHeight="1" x14ac:dyDescent="0.3">
      <c r="A113" s="191"/>
      <c r="B113" s="191"/>
      <c r="C113" s="191"/>
      <c r="D113" s="191"/>
      <c r="E113" s="191"/>
      <c r="F113" s="191"/>
      <c r="G113" s="191"/>
      <c r="H113" s="191"/>
      <c r="J113" s="156"/>
    </row>
    <row r="114" spans="1:10" s="161" customFormat="1" ht="29.25" customHeight="1" x14ac:dyDescent="0.3">
      <c r="A114" s="191"/>
      <c r="B114" s="191"/>
      <c r="C114" s="191"/>
      <c r="D114" s="191"/>
      <c r="E114" s="191"/>
      <c r="F114" s="191"/>
      <c r="G114" s="191"/>
      <c r="H114" s="191"/>
      <c r="J114" s="156"/>
    </row>
    <row r="115" spans="1:10" s="161" customFormat="1" ht="29.25" customHeight="1" x14ac:dyDescent="0.3">
      <c r="A115" s="191"/>
      <c r="B115" s="191"/>
      <c r="C115" s="191"/>
      <c r="D115" s="191"/>
      <c r="E115" s="191"/>
      <c r="F115" s="191"/>
      <c r="G115" s="191"/>
      <c r="H115" s="191"/>
      <c r="J115" s="156"/>
    </row>
    <row r="116" spans="1:10" s="161" customFormat="1" ht="29.25" customHeight="1" x14ac:dyDescent="0.3">
      <c r="A116" s="191"/>
      <c r="B116" s="191"/>
      <c r="C116" s="191"/>
      <c r="D116" s="191"/>
      <c r="E116" s="191"/>
      <c r="F116" s="191"/>
      <c r="G116" s="191"/>
      <c r="H116" s="191"/>
      <c r="J116" s="156"/>
    </row>
    <row r="117" spans="1:10" s="161" customFormat="1" ht="29.25" customHeight="1" x14ac:dyDescent="0.3">
      <c r="A117" s="191"/>
      <c r="B117" s="191"/>
      <c r="C117" s="191"/>
      <c r="D117" s="191"/>
      <c r="E117" s="191"/>
      <c r="F117" s="191"/>
      <c r="G117" s="191"/>
      <c r="H117" s="191"/>
      <c r="J117" s="156"/>
    </row>
    <row r="118" spans="1:10" s="161" customFormat="1" ht="29.25" customHeight="1" x14ac:dyDescent="0.3">
      <c r="A118" s="191"/>
      <c r="B118" s="191"/>
      <c r="C118" s="191"/>
      <c r="D118" s="191"/>
      <c r="E118" s="191"/>
      <c r="F118" s="191"/>
      <c r="G118" s="191"/>
      <c r="H118" s="191"/>
      <c r="J118" s="156"/>
    </row>
    <row r="119" spans="1:10" s="161" customFormat="1" ht="29.25" customHeight="1" x14ac:dyDescent="0.3">
      <c r="A119" s="191"/>
      <c r="B119" s="191"/>
      <c r="C119" s="191"/>
      <c r="D119" s="191"/>
      <c r="E119" s="191"/>
      <c r="F119" s="191"/>
      <c r="G119" s="191"/>
      <c r="H119" s="191"/>
      <c r="J119" s="156"/>
    </row>
    <row r="120" spans="1:10" s="161" customFormat="1" ht="29.25" customHeight="1" x14ac:dyDescent="0.3">
      <c r="A120" s="191"/>
      <c r="B120" s="191"/>
      <c r="C120" s="191"/>
      <c r="D120" s="191"/>
      <c r="E120" s="191"/>
      <c r="F120" s="191"/>
      <c r="G120" s="191"/>
      <c r="H120" s="191"/>
      <c r="J120" s="156"/>
    </row>
    <row r="121" spans="1:10" s="161" customFormat="1" ht="29.25" customHeight="1" x14ac:dyDescent="0.3">
      <c r="A121" s="191"/>
      <c r="B121" s="191"/>
      <c r="C121" s="191"/>
      <c r="D121" s="191"/>
      <c r="E121" s="191"/>
      <c r="F121" s="191"/>
      <c r="G121" s="191"/>
      <c r="H121" s="191"/>
      <c r="J121" s="156"/>
    </row>
    <row r="122" spans="1:10" s="161" customFormat="1" ht="29.25" customHeight="1" x14ac:dyDescent="0.3">
      <c r="A122" s="191"/>
      <c r="B122" s="191"/>
      <c r="C122" s="191"/>
      <c r="D122" s="191"/>
      <c r="E122" s="191"/>
      <c r="F122" s="191"/>
      <c r="G122" s="191"/>
      <c r="H122" s="191"/>
      <c r="J122" s="156"/>
    </row>
    <row r="123" spans="1:10" s="161" customFormat="1" ht="29.25" customHeight="1" x14ac:dyDescent="0.3">
      <c r="A123" s="191"/>
      <c r="B123" s="191"/>
      <c r="C123" s="191"/>
      <c r="D123" s="191"/>
      <c r="E123" s="191"/>
      <c r="F123" s="191"/>
      <c r="G123" s="191"/>
      <c r="H123" s="191"/>
      <c r="J123" s="156"/>
    </row>
    <row r="124" spans="1:10" s="161" customFormat="1" ht="29.25" customHeight="1" x14ac:dyDescent="0.3">
      <c r="A124" s="191"/>
      <c r="B124" s="191"/>
      <c r="C124" s="191"/>
      <c r="D124" s="191"/>
      <c r="E124" s="191"/>
      <c r="F124" s="191"/>
      <c r="G124" s="191"/>
      <c r="H124" s="191"/>
      <c r="J124" s="156"/>
    </row>
    <row r="125" spans="1:10" s="161" customFormat="1" ht="29.25" customHeight="1" x14ac:dyDescent="0.3">
      <c r="A125" s="191"/>
      <c r="B125" s="191"/>
      <c r="C125" s="191"/>
      <c r="D125" s="191"/>
      <c r="E125" s="191"/>
      <c r="F125" s="191"/>
      <c r="G125" s="191"/>
      <c r="H125" s="191"/>
      <c r="J125" s="156"/>
    </row>
    <row r="126" spans="1:10" s="161" customFormat="1" ht="29.25" customHeight="1" x14ac:dyDescent="0.3">
      <c r="A126" s="191"/>
      <c r="B126" s="191"/>
      <c r="C126" s="191"/>
      <c r="D126" s="191"/>
      <c r="E126" s="191"/>
      <c r="F126" s="191"/>
      <c r="G126" s="191"/>
      <c r="H126" s="191"/>
      <c r="J126" s="156"/>
    </row>
    <row r="127" spans="1:10" s="161" customFormat="1" ht="29.25" customHeight="1" x14ac:dyDescent="0.3">
      <c r="A127" s="191"/>
      <c r="B127" s="191"/>
      <c r="C127" s="191"/>
      <c r="D127" s="191"/>
      <c r="E127" s="191"/>
      <c r="F127" s="191"/>
      <c r="G127" s="191"/>
      <c r="H127" s="191"/>
      <c r="J127" s="156"/>
    </row>
    <row r="128" spans="1:10" s="161" customFormat="1" ht="29.25" customHeight="1" x14ac:dyDescent="0.3">
      <c r="A128" s="191"/>
      <c r="B128" s="191"/>
      <c r="C128" s="191"/>
      <c r="D128" s="191"/>
      <c r="E128" s="191"/>
      <c r="F128" s="191"/>
      <c r="G128" s="191"/>
      <c r="H128" s="191"/>
      <c r="J128" s="156"/>
    </row>
    <row r="129" spans="1:10" s="161" customFormat="1" ht="29.25" customHeight="1" x14ac:dyDescent="0.3">
      <c r="A129" s="191"/>
      <c r="B129" s="191"/>
      <c r="C129" s="191"/>
      <c r="D129" s="191"/>
      <c r="E129" s="191"/>
      <c r="F129" s="191"/>
      <c r="G129" s="191"/>
      <c r="H129" s="191"/>
      <c r="J129" s="156"/>
    </row>
    <row r="130" spans="1:10" s="161" customFormat="1" ht="29.25" customHeight="1" x14ac:dyDescent="0.3">
      <c r="A130" s="191"/>
      <c r="B130" s="191"/>
      <c r="C130" s="191"/>
      <c r="D130" s="191"/>
      <c r="E130" s="191"/>
      <c r="F130" s="191"/>
      <c r="G130" s="191"/>
      <c r="H130" s="191"/>
      <c r="J130" s="156"/>
    </row>
    <row r="131" spans="1:10" s="161" customFormat="1" ht="29.25" customHeight="1" x14ac:dyDescent="0.3">
      <c r="A131" s="191"/>
      <c r="B131" s="191"/>
      <c r="C131" s="191"/>
      <c r="D131" s="191"/>
      <c r="E131" s="191"/>
      <c r="F131" s="191"/>
      <c r="G131" s="191"/>
      <c r="H131" s="191"/>
      <c r="J131" s="156"/>
    </row>
    <row r="132" spans="1:10" s="161" customFormat="1" ht="29.25" customHeight="1" x14ac:dyDescent="0.3">
      <c r="A132" s="191"/>
      <c r="B132" s="191"/>
      <c r="C132" s="191"/>
      <c r="D132" s="191"/>
      <c r="E132" s="191"/>
      <c r="F132" s="191"/>
      <c r="G132" s="191"/>
      <c r="H132" s="191"/>
      <c r="J132" s="156"/>
    </row>
    <row r="133" spans="1:10" s="161" customFormat="1" ht="29.25" customHeight="1" x14ac:dyDescent="0.3">
      <c r="A133" s="191"/>
      <c r="B133" s="191"/>
      <c r="C133" s="191"/>
      <c r="D133" s="191"/>
      <c r="E133" s="191"/>
      <c r="F133" s="191"/>
      <c r="G133" s="191"/>
      <c r="H133" s="191"/>
      <c r="J133" s="156"/>
    </row>
    <row r="134" spans="1:10" s="161" customFormat="1" ht="29.25" customHeight="1" x14ac:dyDescent="0.3">
      <c r="A134" s="191"/>
      <c r="B134" s="191"/>
      <c r="C134" s="191"/>
      <c r="D134" s="191"/>
      <c r="E134" s="191"/>
      <c r="F134" s="191"/>
      <c r="G134" s="191"/>
      <c r="H134" s="191"/>
      <c r="J134" s="156"/>
    </row>
    <row r="135" spans="1:10" s="161" customFormat="1" ht="29.25" customHeight="1" x14ac:dyDescent="0.3">
      <c r="A135" s="191"/>
      <c r="B135" s="191"/>
      <c r="C135" s="191"/>
      <c r="D135" s="191"/>
      <c r="E135" s="191"/>
      <c r="F135" s="191"/>
      <c r="G135" s="191"/>
      <c r="H135" s="191"/>
      <c r="J135" s="156"/>
    </row>
    <row r="136" spans="1:10" s="161" customFormat="1" ht="29.25" customHeight="1" x14ac:dyDescent="0.3">
      <c r="A136" s="191"/>
      <c r="B136" s="191"/>
      <c r="C136" s="191"/>
      <c r="D136" s="191"/>
      <c r="E136" s="191"/>
      <c r="F136" s="191"/>
      <c r="G136" s="191"/>
      <c r="H136" s="191"/>
      <c r="J136" s="156"/>
    </row>
    <row r="137" spans="1:10" s="161" customFormat="1" ht="29.25" customHeight="1" x14ac:dyDescent="0.3">
      <c r="A137" s="191"/>
      <c r="B137" s="191"/>
      <c r="C137" s="191"/>
      <c r="D137" s="191"/>
      <c r="E137" s="191"/>
      <c r="F137" s="191"/>
      <c r="G137" s="191"/>
      <c r="H137" s="191"/>
      <c r="J137" s="156"/>
    </row>
    <row r="138" spans="1:10" s="161" customFormat="1" ht="29.25" customHeight="1" x14ac:dyDescent="0.3">
      <c r="A138" s="191"/>
      <c r="B138" s="191"/>
      <c r="C138" s="191"/>
      <c r="D138" s="191"/>
      <c r="E138" s="191"/>
      <c r="F138" s="191"/>
      <c r="G138" s="191"/>
      <c r="H138" s="191"/>
      <c r="J138" s="156"/>
    </row>
    <row r="139" spans="1:10" s="161" customFormat="1" ht="29.25" customHeight="1" x14ac:dyDescent="0.3">
      <c r="A139" s="191"/>
      <c r="B139" s="191"/>
      <c r="C139" s="191"/>
      <c r="D139" s="191"/>
      <c r="E139" s="191"/>
      <c r="F139" s="191"/>
      <c r="G139" s="191"/>
      <c r="H139" s="191"/>
      <c r="J139" s="156"/>
    </row>
    <row r="140" spans="1:10" s="161" customFormat="1" ht="29.25" customHeight="1" x14ac:dyDescent="0.3">
      <c r="A140" s="191"/>
      <c r="B140" s="191"/>
      <c r="C140" s="191"/>
      <c r="D140" s="191"/>
      <c r="E140" s="191"/>
      <c r="F140" s="191"/>
      <c r="G140" s="191"/>
      <c r="H140" s="191"/>
      <c r="J140" s="156"/>
    </row>
    <row r="141" spans="1:10" s="161" customFormat="1" ht="29.25" customHeight="1" x14ac:dyDescent="0.3">
      <c r="A141" s="191"/>
      <c r="B141" s="191"/>
      <c r="C141" s="191"/>
      <c r="D141" s="191"/>
      <c r="E141" s="191"/>
      <c r="F141" s="191"/>
      <c r="G141" s="191"/>
      <c r="H141" s="191"/>
      <c r="J141" s="156"/>
    </row>
    <row r="142" spans="1:10" s="161" customFormat="1" ht="29.25" customHeight="1" x14ac:dyDescent="0.3">
      <c r="A142" s="191"/>
      <c r="B142" s="191"/>
      <c r="C142" s="191"/>
      <c r="D142" s="191"/>
      <c r="E142" s="191"/>
      <c r="F142" s="191"/>
      <c r="G142" s="191"/>
      <c r="H142" s="191"/>
      <c r="J142" s="156"/>
    </row>
    <row r="143" spans="1:10" s="161" customFormat="1" ht="29.25" customHeight="1" x14ac:dyDescent="0.3">
      <c r="A143" s="191"/>
      <c r="B143" s="191"/>
      <c r="C143" s="191"/>
      <c r="D143" s="191"/>
      <c r="E143" s="191"/>
      <c r="F143" s="191"/>
      <c r="G143" s="191"/>
      <c r="H143" s="191"/>
      <c r="J143" s="156"/>
    </row>
    <row r="144" spans="1:10" s="161" customFormat="1" ht="29.25" customHeight="1" x14ac:dyDescent="0.3">
      <c r="A144" s="191"/>
      <c r="B144" s="191"/>
      <c r="C144" s="191"/>
      <c r="D144" s="191"/>
      <c r="E144" s="191"/>
      <c r="F144" s="191"/>
      <c r="G144" s="191"/>
      <c r="H144" s="191"/>
      <c r="J144" s="156"/>
    </row>
    <row r="145" spans="1:10" s="161" customFormat="1" ht="29.25" customHeight="1" x14ac:dyDescent="0.3">
      <c r="A145" s="191"/>
      <c r="B145" s="191"/>
      <c r="C145" s="191"/>
      <c r="D145" s="191"/>
      <c r="E145" s="191"/>
      <c r="F145" s="191"/>
      <c r="G145" s="191"/>
      <c r="H145" s="191"/>
      <c r="J145" s="156"/>
    </row>
    <row r="146" spans="1:10" s="161" customFormat="1" ht="29.25" customHeight="1" x14ac:dyDescent="0.3">
      <c r="A146" s="191"/>
      <c r="B146" s="191"/>
      <c r="C146" s="191"/>
      <c r="D146" s="191"/>
      <c r="E146" s="191"/>
      <c r="F146" s="191"/>
      <c r="G146" s="191"/>
      <c r="H146" s="191"/>
      <c r="J146" s="156"/>
    </row>
    <row r="147" spans="1:10" s="161" customFormat="1" ht="29.25" customHeight="1" x14ac:dyDescent="0.3">
      <c r="A147" s="191"/>
      <c r="B147" s="191"/>
      <c r="C147" s="191"/>
      <c r="D147" s="191"/>
      <c r="E147" s="191"/>
      <c r="F147" s="191"/>
      <c r="G147" s="191"/>
      <c r="H147" s="191"/>
      <c r="J147" s="156"/>
    </row>
    <row r="148" spans="1:10" s="161" customFormat="1" ht="29.25" customHeight="1" x14ac:dyDescent="0.3">
      <c r="A148" s="191"/>
      <c r="B148" s="191"/>
      <c r="C148" s="191"/>
      <c r="D148" s="191"/>
      <c r="E148" s="191"/>
      <c r="F148" s="191"/>
      <c r="G148" s="191"/>
      <c r="H148" s="191"/>
      <c r="J148" s="156"/>
    </row>
    <row r="149" spans="1:10" s="161" customFormat="1" ht="29.25" customHeight="1" x14ac:dyDescent="0.3">
      <c r="A149" s="191"/>
      <c r="B149" s="191"/>
      <c r="C149" s="191"/>
      <c r="D149" s="191"/>
      <c r="E149" s="191"/>
      <c r="F149" s="191"/>
      <c r="G149" s="191"/>
      <c r="H149" s="191"/>
      <c r="J149" s="156"/>
    </row>
    <row r="150" spans="1:10" s="161" customFormat="1" ht="29.25" customHeight="1" x14ac:dyDescent="0.3">
      <c r="A150" s="191"/>
      <c r="B150" s="191"/>
      <c r="C150" s="191"/>
      <c r="D150" s="191"/>
      <c r="E150" s="191"/>
      <c r="F150" s="191"/>
      <c r="G150" s="191"/>
      <c r="H150" s="191"/>
      <c r="J150" s="156"/>
    </row>
    <row r="151" spans="1:10" s="161" customFormat="1" ht="29.25" customHeight="1" x14ac:dyDescent="0.3">
      <c r="A151" s="191"/>
      <c r="B151" s="191"/>
      <c r="C151" s="191"/>
      <c r="D151" s="191"/>
      <c r="E151" s="191"/>
      <c r="F151" s="191"/>
      <c r="G151" s="191"/>
      <c r="H151" s="191"/>
      <c r="J151" s="156"/>
    </row>
    <row r="152" spans="1:10" s="161" customFormat="1" ht="29.25" customHeight="1" x14ac:dyDescent="0.3">
      <c r="A152" s="191"/>
      <c r="B152" s="191"/>
      <c r="C152" s="191"/>
      <c r="D152" s="191"/>
      <c r="E152" s="191"/>
      <c r="F152" s="191"/>
      <c r="G152" s="191"/>
      <c r="H152" s="191"/>
      <c r="J152" s="156"/>
    </row>
    <row r="153" spans="1:10" s="161" customFormat="1" ht="29.25" customHeight="1" x14ac:dyDescent="0.3">
      <c r="A153" s="191"/>
      <c r="B153" s="191"/>
      <c r="C153" s="191"/>
      <c r="D153" s="191"/>
      <c r="E153" s="191"/>
      <c r="F153" s="191"/>
      <c r="G153" s="191"/>
      <c r="H153" s="191"/>
      <c r="J153" s="156"/>
    </row>
    <row r="154" spans="1:10" s="161" customFormat="1" ht="29.25" customHeight="1" x14ac:dyDescent="0.3">
      <c r="A154" s="191"/>
      <c r="B154" s="191"/>
      <c r="C154" s="191"/>
      <c r="D154" s="191"/>
      <c r="E154" s="191"/>
      <c r="F154" s="191"/>
      <c r="G154" s="191"/>
      <c r="H154" s="191"/>
      <c r="J154" s="156"/>
    </row>
    <row r="155" spans="1:10" s="161" customFormat="1" ht="29.25" customHeight="1" x14ac:dyDescent="0.3">
      <c r="A155" s="191"/>
      <c r="B155" s="191"/>
      <c r="C155" s="191"/>
      <c r="D155" s="191"/>
      <c r="E155" s="191"/>
      <c r="F155" s="191"/>
      <c r="G155" s="191"/>
      <c r="H155" s="191"/>
      <c r="J155" s="156"/>
    </row>
    <row r="156" spans="1:10" s="161" customFormat="1" ht="29.25" customHeight="1" x14ac:dyDescent="0.3">
      <c r="A156" s="191"/>
      <c r="B156" s="191"/>
      <c r="C156" s="191"/>
      <c r="D156" s="191"/>
      <c r="E156" s="191"/>
      <c r="F156" s="191"/>
      <c r="G156" s="191"/>
      <c r="H156" s="191"/>
      <c r="J156" s="156"/>
    </row>
    <row r="157" spans="1:10" s="161" customFormat="1" ht="29.25" customHeight="1" x14ac:dyDescent="0.3">
      <c r="A157" s="191"/>
      <c r="B157" s="191"/>
      <c r="C157" s="191"/>
      <c r="D157" s="191"/>
      <c r="E157" s="191"/>
      <c r="F157" s="191"/>
      <c r="G157" s="191"/>
      <c r="H157" s="191"/>
      <c r="J157" s="156"/>
    </row>
    <row r="158" spans="1:10" s="161" customFormat="1" ht="29.25" customHeight="1" x14ac:dyDescent="0.3">
      <c r="A158" s="191"/>
      <c r="B158" s="191"/>
      <c r="C158" s="191"/>
      <c r="D158" s="191"/>
      <c r="E158" s="191"/>
      <c r="F158" s="191"/>
      <c r="G158" s="191"/>
      <c r="H158" s="191"/>
      <c r="J158" s="156"/>
    </row>
    <row r="159" spans="1:10" s="161" customFormat="1" ht="29.25" customHeight="1" x14ac:dyDescent="0.3">
      <c r="A159" s="191"/>
      <c r="B159" s="191"/>
      <c r="C159" s="191"/>
      <c r="D159" s="191"/>
      <c r="E159" s="191"/>
      <c r="F159" s="191"/>
      <c r="G159" s="191"/>
      <c r="H159" s="191"/>
      <c r="J159" s="156"/>
    </row>
    <row r="160" spans="1:10" s="161" customFormat="1" ht="29.25" customHeight="1" x14ac:dyDescent="0.3">
      <c r="A160" s="191"/>
      <c r="B160" s="191"/>
      <c r="C160" s="191"/>
      <c r="D160" s="191"/>
      <c r="E160" s="191"/>
      <c r="F160" s="191"/>
      <c r="G160" s="191"/>
      <c r="H160" s="191"/>
      <c r="J160" s="156"/>
    </row>
    <row r="161" spans="1:10" s="161" customFormat="1" ht="29.25" customHeight="1" x14ac:dyDescent="0.3">
      <c r="A161" s="191"/>
      <c r="B161" s="191"/>
      <c r="C161" s="191"/>
      <c r="D161" s="191"/>
      <c r="E161" s="191"/>
      <c r="F161" s="191"/>
      <c r="G161" s="191"/>
      <c r="H161" s="191"/>
      <c r="J161" s="156"/>
    </row>
    <row r="162" spans="1:10" s="161" customFormat="1" ht="29.25" customHeight="1" x14ac:dyDescent="0.3">
      <c r="A162" s="191"/>
      <c r="B162" s="191"/>
      <c r="C162" s="191"/>
      <c r="D162" s="191"/>
      <c r="E162" s="191"/>
      <c r="F162" s="191"/>
      <c r="G162" s="191"/>
      <c r="H162" s="191"/>
      <c r="J162" s="156"/>
    </row>
    <row r="163" spans="1:10" s="161" customFormat="1" ht="29.25" customHeight="1" x14ac:dyDescent="0.3">
      <c r="A163" s="191"/>
      <c r="B163" s="191"/>
      <c r="C163" s="191"/>
      <c r="D163" s="191"/>
      <c r="E163" s="191"/>
      <c r="F163" s="191"/>
      <c r="G163" s="191"/>
      <c r="H163" s="191"/>
      <c r="J163" s="156"/>
    </row>
    <row r="164" spans="1:10" s="161" customFormat="1" ht="29.25" customHeight="1" x14ac:dyDescent="0.3">
      <c r="A164" s="191"/>
      <c r="B164" s="191"/>
      <c r="C164" s="191"/>
      <c r="D164" s="191"/>
      <c r="E164" s="191"/>
      <c r="F164" s="191"/>
      <c r="G164" s="191"/>
      <c r="H164" s="191"/>
      <c r="J164" s="156"/>
    </row>
    <row r="165" spans="1:10" s="161" customFormat="1" ht="29.25" customHeight="1" x14ac:dyDescent="0.3">
      <c r="A165" s="191"/>
      <c r="B165" s="191"/>
      <c r="C165" s="191"/>
      <c r="D165" s="191"/>
      <c r="E165" s="191"/>
      <c r="F165" s="191"/>
      <c r="G165" s="191"/>
      <c r="H165" s="191"/>
      <c r="J165" s="156"/>
    </row>
    <row r="166" spans="1:10" s="161" customFormat="1" ht="29.25" customHeight="1" x14ac:dyDescent="0.3">
      <c r="A166" s="191"/>
      <c r="B166" s="191"/>
      <c r="C166" s="191"/>
      <c r="D166" s="191"/>
      <c r="E166" s="191"/>
      <c r="F166" s="191"/>
      <c r="G166" s="191"/>
      <c r="H166" s="191"/>
      <c r="J166" s="156"/>
    </row>
    <row r="167" spans="1:10" s="161" customFormat="1" ht="29.25" customHeight="1" x14ac:dyDescent="0.3">
      <c r="A167" s="191"/>
      <c r="B167" s="191"/>
      <c r="C167" s="191"/>
      <c r="D167" s="191"/>
      <c r="E167" s="191"/>
      <c r="F167" s="191"/>
      <c r="G167" s="191"/>
      <c r="H167" s="191"/>
      <c r="J167" s="156"/>
    </row>
    <row r="168" spans="1:10" s="161" customFormat="1" ht="29.25" customHeight="1" x14ac:dyDescent="0.3">
      <c r="A168" s="191"/>
      <c r="B168" s="191"/>
      <c r="C168" s="191"/>
      <c r="D168" s="191"/>
      <c r="E168" s="191"/>
      <c r="F168" s="191"/>
      <c r="G168" s="191"/>
      <c r="H168" s="191"/>
      <c r="J168" s="156"/>
    </row>
    <row r="169" spans="1:10" s="161" customFormat="1" ht="29.25" customHeight="1" x14ac:dyDescent="0.3">
      <c r="A169" s="191"/>
      <c r="B169" s="191"/>
      <c r="C169" s="191"/>
      <c r="D169" s="191"/>
      <c r="E169" s="191"/>
      <c r="F169" s="191"/>
      <c r="G169" s="191"/>
      <c r="H169" s="191"/>
      <c r="J169" s="156"/>
    </row>
    <row r="170" spans="1:10" s="161" customFormat="1" ht="29.25" customHeight="1" x14ac:dyDescent="0.3">
      <c r="A170" s="191"/>
      <c r="B170" s="191"/>
      <c r="C170" s="191"/>
      <c r="D170" s="191"/>
      <c r="E170" s="191"/>
      <c r="F170" s="191"/>
      <c r="G170" s="191"/>
      <c r="H170" s="191"/>
      <c r="J170" s="156"/>
    </row>
    <row r="171" spans="1:10" s="161" customFormat="1" ht="29.25" customHeight="1" x14ac:dyDescent="0.3">
      <c r="A171" s="191"/>
      <c r="B171" s="191"/>
      <c r="C171" s="191"/>
      <c r="D171" s="191"/>
      <c r="E171" s="191"/>
      <c r="F171" s="191"/>
      <c r="G171" s="191"/>
      <c r="H171" s="191"/>
      <c r="J171" s="156"/>
    </row>
    <row r="172" spans="1:10" s="161" customFormat="1" ht="29.25" customHeight="1" x14ac:dyDescent="0.3">
      <c r="A172" s="191"/>
      <c r="B172" s="191"/>
      <c r="C172" s="191"/>
      <c r="D172" s="191"/>
      <c r="E172" s="191"/>
      <c r="F172" s="191"/>
      <c r="G172" s="191"/>
      <c r="H172" s="191"/>
      <c r="J172" s="156"/>
    </row>
    <row r="173" spans="1:10" s="161" customFormat="1" ht="29.25" customHeight="1" x14ac:dyDescent="0.3">
      <c r="A173" s="191"/>
      <c r="B173" s="191"/>
      <c r="C173" s="191"/>
      <c r="D173" s="191"/>
      <c r="E173" s="191"/>
      <c r="F173" s="191"/>
      <c r="G173" s="191"/>
      <c r="H173" s="191"/>
      <c r="J173" s="156"/>
    </row>
    <row r="174" spans="1:10" s="161" customFormat="1" ht="29.25" customHeight="1" x14ac:dyDescent="0.3">
      <c r="A174" s="191"/>
      <c r="B174" s="191"/>
      <c r="C174" s="191"/>
      <c r="D174" s="191"/>
      <c r="E174" s="191"/>
      <c r="F174" s="191"/>
      <c r="G174" s="191"/>
      <c r="H174" s="191"/>
      <c r="J174" s="156"/>
    </row>
    <row r="175" spans="1:10" s="161" customFormat="1" ht="29.25" customHeight="1" x14ac:dyDescent="0.3">
      <c r="A175" s="191"/>
      <c r="B175" s="191"/>
      <c r="C175" s="191"/>
      <c r="D175" s="191"/>
      <c r="E175" s="191"/>
      <c r="F175" s="191"/>
      <c r="G175" s="191"/>
      <c r="H175" s="191"/>
      <c r="J175" s="156"/>
    </row>
    <row r="176" spans="1:10" s="161" customFormat="1" ht="29.25" customHeight="1" x14ac:dyDescent="0.3">
      <c r="A176" s="191"/>
      <c r="B176" s="191"/>
      <c r="C176" s="191"/>
      <c r="D176" s="191"/>
      <c r="E176" s="191"/>
      <c r="F176" s="191"/>
      <c r="G176" s="191"/>
      <c r="H176" s="191"/>
      <c r="J176" s="156"/>
    </row>
    <row r="177" spans="1:10" s="161" customFormat="1" ht="29.25" customHeight="1" x14ac:dyDescent="0.3">
      <c r="A177" s="191"/>
      <c r="B177" s="191"/>
      <c r="C177" s="191"/>
      <c r="D177" s="191"/>
      <c r="E177" s="191"/>
      <c r="F177" s="191"/>
      <c r="G177" s="191"/>
      <c r="H177" s="191"/>
      <c r="J177" s="156"/>
    </row>
    <row r="178" spans="1:10" s="161" customFormat="1" ht="29.25" customHeight="1" x14ac:dyDescent="0.3">
      <c r="A178" s="191"/>
      <c r="B178" s="191"/>
      <c r="C178" s="191"/>
      <c r="D178" s="191"/>
      <c r="E178" s="191"/>
      <c r="F178" s="191"/>
      <c r="G178" s="191"/>
      <c r="H178" s="191"/>
      <c r="J178" s="156"/>
    </row>
    <row r="179" spans="1:10" s="161" customFormat="1" ht="29.25" customHeight="1" x14ac:dyDescent="0.3">
      <c r="A179" s="191"/>
      <c r="B179" s="191"/>
      <c r="C179" s="191"/>
      <c r="D179" s="191"/>
      <c r="E179" s="191"/>
      <c r="F179" s="191"/>
      <c r="G179" s="191"/>
      <c r="H179" s="191"/>
      <c r="J179" s="156"/>
    </row>
    <row r="180" spans="1:10" s="161" customFormat="1" ht="29.25" customHeight="1" x14ac:dyDescent="0.3">
      <c r="A180" s="191"/>
      <c r="B180" s="191"/>
      <c r="C180" s="191"/>
      <c r="D180" s="191"/>
      <c r="E180" s="191"/>
      <c r="F180" s="191"/>
      <c r="G180" s="191"/>
      <c r="H180" s="191"/>
      <c r="J180" s="156"/>
    </row>
    <row r="181" spans="1:10" s="161" customFormat="1" ht="29.25" customHeight="1" x14ac:dyDescent="0.3">
      <c r="A181" s="191"/>
      <c r="B181" s="191"/>
      <c r="C181" s="191"/>
      <c r="D181" s="191"/>
      <c r="E181" s="191"/>
      <c r="F181" s="191"/>
      <c r="G181" s="191"/>
      <c r="H181" s="191"/>
      <c r="J181" s="156"/>
    </row>
    <row r="182" spans="1:10" s="161" customFormat="1" ht="29.25" customHeight="1" x14ac:dyDescent="0.3">
      <c r="A182" s="191"/>
      <c r="B182" s="191"/>
      <c r="C182" s="191"/>
      <c r="D182" s="191"/>
      <c r="E182" s="191"/>
      <c r="F182" s="191"/>
      <c r="G182" s="191"/>
      <c r="H182" s="191"/>
      <c r="J182" s="156"/>
    </row>
    <row r="183" spans="1:10" s="161" customFormat="1" ht="29.25" customHeight="1" x14ac:dyDescent="0.3">
      <c r="A183" s="191"/>
      <c r="B183" s="191"/>
      <c r="C183" s="191"/>
      <c r="D183" s="191"/>
      <c r="E183" s="191"/>
      <c r="F183" s="191"/>
      <c r="G183" s="191"/>
      <c r="H183" s="191"/>
      <c r="J183" s="156"/>
    </row>
    <row r="184" spans="1:10" s="161" customFormat="1" ht="29.25" customHeight="1" x14ac:dyDescent="0.3">
      <c r="A184" s="191"/>
      <c r="B184" s="191"/>
      <c r="C184" s="191"/>
      <c r="D184" s="191"/>
      <c r="E184" s="191"/>
      <c r="F184" s="191"/>
      <c r="G184" s="191"/>
      <c r="H184" s="191"/>
      <c r="J184" s="156"/>
    </row>
    <row r="185" spans="1:10" s="161" customFormat="1" ht="29.25" customHeight="1" x14ac:dyDescent="0.3">
      <c r="A185" s="191"/>
      <c r="B185" s="191"/>
      <c r="C185" s="191"/>
      <c r="D185" s="191"/>
      <c r="E185" s="191"/>
      <c r="F185" s="191"/>
      <c r="G185" s="191"/>
      <c r="H185" s="191"/>
      <c r="J185" s="156"/>
    </row>
    <row r="186" spans="1:10" s="161" customFormat="1" ht="29.25" customHeight="1" x14ac:dyDescent="0.3">
      <c r="A186" s="191"/>
      <c r="B186" s="191"/>
      <c r="C186" s="191"/>
      <c r="D186" s="191"/>
      <c r="E186" s="191"/>
      <c r="F186" s="191"/>
      <c r="G186" s="191"/>
      <c r="H186" s="191"/>
      <c r="J186" s="156"/>
    </row>
    <row r="187" spans="1:10" s="161" customFormat="1" ht="29.25" customHeight="1" x14ac:dyDescent="0.3">
      <c r="A187" s="191"/>
      <c r="B187" s="191"/>
      <c r="C187" s="191"/>
      <c r="D187" s="191"/>
      <c r="E187" s="191"/>
      <c r="F187" s="191"/>
      <c r="G187" s="191"/>
      <c r="H187" s="191"/>
      <c r="J187" s="156"/>
    </row>
    <row r="188" spans="1:10" s="161" customFormat="1" ht="29.25" customHeight="1" x14ac:dyDescent="0.3">
      <c r="A188" s="191"/>
      <c r="B188" s="191"/>
      <c r="C188" s="191"/>
      <c r="D188" s="191"/>
      <c r="E188" s="191"/>
      <c r="F188" s="191"/>
      <c r="G188" s="191"/>
      <c r="H188" s="191"/>
      <c r="J188" s="156"/>
    </row>
    <row r="189" spans="1:10" s="161" customFormat="1" ht="29.25" customHeight="1" x14ac:dyDescent="0.3">
      <c r="A189" s="191"/>
      <c r="B189" s="191"/>
      <c r="C189" s="191"/>
      <c r="D189" s="191"/>
      <c r="E189" s="191"/>
      <c r="F189" s="191"/>
      <c r="G189" s="191"/>
      <c r="H189" s="191"/>
      <c r="J189" s="156"/>
    </row>
    <row r="190" spans="1:10" s="161" customFormat="1" ht="29.25" customHeight="1" x14ac:dyDescent="0.3">
      <c r="A190" s="191"/>
      <c r="B190" s="191"/>
      <c r="C190" s="191"/>
      <c r="D190" s="191"/>
      <c r="E190" s="191"/>
      <c r="F190" s="191"/>
      <c r="G190" s="191"/>
      <c r="H190" s="191"/>
      <c r="J190" s="156"/>
    </row>
    <row r="191" spans="1:10" s="161" customFormat="1" ht="29.25" customHeight="1" x14ac:dyDescent="0.3">
      <c r="A191" s="191"/>
      <c r="B191" s="191"/>
      <c r="C191" s="191"/>
      <c r="D191" s="191"/>
      <c r="E191" s="191"/>
      <c r="F191" s="191"/>
      <c r="G191" s="191"/>
      <c r="H191" s="191"/>
      <c r="J191" s="156"/>
    </row>
    <row r="192" spans="1:10" s="161" customFormat="1" ht="29.25" customHeight="1" x14ac:dyDescent="0.3">
      <c r="A192" s="191"/>
      <c r="B192" s="191"/>
      <c r="C192" s="191"/>
      <c r="D192" s="191"/>
      <c r="E192" s="191"/>
      <c r="F192" s="191"/>
      <c r="G192" s="191"/>
      <c r="H192" s="191"/>
      <c r="J192" s="156"/>
    </row>
    <row r="193" spans="1:10" s="161" customFormat="1" ht="29.25" customHeight="1" x14ac:dyDescent="0.3">
      <c r="A193" s="191"/>
      <c r="B193" s="191"/>
      <c r="C193" s="191"/>
      <c r="D193" s="191"/>
      <c r="E193" s="191"/>
      <c r="F193" s="191"/>
      <c r="G193" s="191"/>
      <c r="H193" s="191"/>
      <c r="J193" s="156"/>
    </row>
    <row r="194" spans="1:10" s="161" customFormat="1" ht="29.25" customHeight="1" x14ac:dyDescent="0.3">
      <c r="A194" s="191"/>
      <c r="B194" s="191"/>
      <c r="C194" s="191"/>
      <c r="D194" s="191"/>
      <c r="E194" s="191"/>
      <c r="F194" s="191"/>
      <c r="G194" s="191"/>
      <c r="H194" s="191"/>
      <c r="J194" s="156"/>
    </row>
    <row r="195" spans="1:10" s="161" customFormat="1" ht="29.25" customHeight="1" x14ac:dyDescent="0.3">
      <c r="A195" s="191"/>
      <c r="B195" s="191"/>
      <c r="C195" s="191"/>
      <c r="D195" s="191"/>
      <c r="E195" s="191"/>
      <c r="F195" s="191"/>
      <c r="G195" s="191"/>
      <c r="H195" s="191"/>
      <c r="J195" s="156"/>
    </row>
    <row r="196" spans="1:10" s="161" customFormat="1" ht="29.25" customHeight="1" x14ac:dyDescent="0.3">
      <c r="A196" s="191"/>
      <c r="B196" s="191"/>
      <c r="C196" s="191"/>
      <c r="D196" s="191"/>
      <c r="E196" s="191"/>
      <c r="F196" s="191"/>
      <c r="G196" s="191"/>
      <c r="H196" s="191"/>
      <c r="J196" s="156"/>
    </row>
    <row r="197" spans="1:10" s="161" customFormat="1" ht="29.25" customHeight="1" x14ac:dyDescent="0.3">
      <c r="A197" s="191"/>
      <c r="B197" s="191"/>
      <c r="C197" s="191"/>
      <c r="D197" s="191"/>
      <c r="E197" s="191"/>
      <c r="F197" s="191"/>
      <c r="G197" s="191"/>
      <c r="H197" s="191"/>
      <c r="J197" s="156"/>
    </row>
  </sheetData>
  <mergeCells count="16">
    <mergeCell ref="I4:J4"/>
    <mergeCell ref="A60:B61"/>
    <mergeCell ref="I3:J3"/>
    <mergeCell ref="E61:F61"/>
    <mergeCell ref="I61:J61"/>
    <mergeCell ref="A8:J8"/>
    <mergeCell ref="A9:J9"/>
    <mergeCell ref="A10:J10"/>
    <mergeCell ref="B16:J16"/>
    <mergeCell ref="B21:J21"/>
    <mergeCell ref="C12:D12"/>
    <mergeCell ref="E12:F12"/>
    <mergeCell ref="G12:H12"/>
    <mergeCell ref="I12:J12"/>
    <mergeCell ref="A12:A14"/>
    <mergeCell ref="B12:B14"/>
  </mergeCells>
  <printOptions horizontalCentered="1"/>
  <pageMargins left="1.1811023622047245" right="0.39370078740157483" top="0.78740157480314965" bottom="0.78740157480314965" header="3.937007874015748E-2" footer="0.31496062992125984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7"/>
  <sheetViews>
    <sheetView view="pageBreakPreview" zoomScale="110" zoomScaleNormal="110" zoomScaleSheetLayoutView="110" workbookViewId="0">
      <selection activeCell="B66" sqref="B66"/>
    </sheetView>
  </sheetViews>
  <sheetFormatPr defaultColWidth="61.42578125" defaultRowHeight="18.75" x14ac:dyDescent="0.3"/>
  <cols>
    <col min="1" max="1" width="6.7109375" style="156" bestFit="1" customWidth="1"/>
    <col min="2" max="2" width="61.42578125" style="156"/>
    <col min="3" max="3" width="22.85546875" style="156" bestFit="1" customWidth="1"/>
    <col min="4" max="4" width="11.28515625" style="156" bestFit="1" customWidth="1"/>
    <col min="5" max="5" width="37" style="156" bestFit="1" customWidth="1"/>
    <col min="6" max="6" width="11.5703125" style="156" bestFit="1" customWidth="1"/>
    <col min="7" max="16384" width="61.42578125" style="156"/>
  </cols>
  <sheetData>
    <row r="1" spans="1:6" x14ac:dyDescent="0.3">
      <c r="E1" s="2" t="s">
        <v>80</v>
      </c>
      <c r="F1" s="1"/>
    </row>
    <row r="2" spans="1:6" x14ac:dyDescent="0.3">
      <c r="E2" s="3" t="s">
        <v>83</v>
      </c>
      <c r="F2" s="1"/>
    </row>
    <row r="3" spans="1:6" ht="34.5" customHeight="1" x14ac:dyDescent="0.3">
      <c r="E3" s="4" t="s">
        <v>110</v>
      </c>
      <c r="F3" s="4"/>
    </row>
    <row r="4" spans="1:6" x14ac:dyDescent="0.3">
      <c r="E4" s="3" t="s">
        <v>70</v>
      </c>
      <c r="F4" s="1"/>
    </row>
    <row r="5" spans="1:6" x14ac:dyDescent="0.3">
      <c r="E5" s="3" t="s">
        <v>71</v>
      </c>
      <c r="F5" s="1"/>
    </row>
    <row r="6" spans="1:6" x14ac:dyDescent="0.3">
      <c r="E6" s="5" t="s">
        <v>105</v>
      </c>
      <c r="F6" s="1"/>
    </row>
    <row r="7" spans="1:6" x14ac:dyDescent="0.3">
      <c r="B7" s="162"/>
      <c r="C7" s="162"/>
      <c r="D7" s="162"/>
      <c r="E7" s="162"/>
      <c r="F7" s="162"/>
    </row>
    <row r="8" spans="1:6" x14ac:dyDescent="0.3">
      <c r="A8" s="8" t="s">
        <v>49</v>
      </c>
      <c r="B8" s="8"/>
      <c r="C8" s="8"/>
      <c r="D8" s="8"/>
      <c r="E8" s="8"/>
      <c r="F8" s="8"/>
    </row>
    <row r="9" spans="1:6" ht="18" customHeight="1" x14ac:dyDescent="0.3">
      <c r="A9" s="8" t="s">
        <v>129</v>
      </c>
      <c r="B9" s="8"/>
      <c r="C9" s="8"/>
      <c r="D9" s="8"/>
      <c r="E9" s="8"/>
      <c r="F9" s="8"/>
    </row>
    <row r="10" spans="1:6" ht="15.75" customHeight="1" x14ac:dyDescent="0.3">
      <c r="A10" s="8" t="s">
        <v>82</v>
      </c>
      <c r="B10" s="8"/>
      <c r="C10" s="8"/>
      <c r="D10" s="8"/>
      <c r="E10" s="8"/>
      <c r="F10" s="8"/>
    </row>
    <row r="11" spans="1:6" ht="18.75" customHeight="1" thickBot="1" x14ac:dyDescent="0.35">
      <c r="F11" s="10" t="s">
        <v>72</v>
      </c>
    </row>
    <row r="12" spans="1:6" ht="63.75" customHeight="1" x14ac:dyDescent="0.3">
      <c r="A12" s="11" t="s">
        <v>0</v>
      </c>
      <c r="B12" s="12" t="s">
        <v>50</v>
      </c>
      <c r="C12" s="125" t="s">
        <v>116</v>
      </c>
      <c r="D12" s="13"/>
      <c r="E12" s="65" t="s">
        <v>104</v>
      </c>
      <c r="F12" s="66"/>
    </row>
    <row r="13" spans="1:6" ht="25.5" customHeight="1" x14ac:dyDescent="0.3">
      <c r="A13" s="14"/>
      <c r="B13" s="15"/>
      <c r="C13" s="112" t="s">
        <v>59</v>
      </c>
      <c r="D13" s="16" t="s">
        <v>94</v>
      </c>
      <c r="E13" s="112" t="s">
        <v>59</v>
      </c>
      <c r="F13" s="17" t="s">
        <v>94</v>
      </c>
    </row>
    <row r="14" spans="1:6" ht="17.25" customHeight="1" x14ac:dyDescent="0.3">
      <c r="A14" s="14"/>
      <c r="B14" s="15"/>
      <c r="C14" s="18" t="s">
        <v>73</v>
      </c>
      <c r="D14" s="19" t="s">
        <v>48</v>
      </c>
      <c r="E14" s="18" t="s">
        <v>73</v>
      </c>
      <c r="F14" s="20" t="s">
        <v>48</v>
      </c>
    </row>
    <row r="15" spans="1:6" x14ac:dyDescent="0.3">
      <c r="A15" s="21">
        <v>1</v>
      </c>
      <c r="B15" s="22">
        <v>2</v>
      </c>
      <c r="C15" s="22">
        <v>3</v>
      </c>
      <c r="D15" s="22">
        <v>4</v>
      </c>
      <c r="E15" s="22">
        <v>7</v>
      </c>
      <c r="F15" s="193">
        <v>9</v>
      </c>
    </row>
    <row r="16" spans="1:6" ht="19.5" customHeight="1" x14ac:dyDescent="0.3">
      <c r="A16" s="21"/>
      <c r="B16" s="30" t="s">
        <v>98</v>
      </c>
      <c r="C16" s="31"/>
      <c r="D16" s="31"/>
      <c r="E16" s="31"/>
      <c r="F16" s="32"/>
    </row>
    <row r="17" spans="1:8" x14ac:dyDescent="0.3">
      <c r="A17" s="25" t="s">
        <v>61</v>
      </c>
      <c r="B17" s="26" t="s">
        <v>65</v>
      </c>
      <c r="C17" s="18" t="s">
        <v>67</v>
      </c>
      <c r="D17" s="28">
        <f>SUM(D18:D20)</f>
        <v>2187.0700000000002</v>
      </c>
      <c r="E17" s="18" t="s">
        <v>67</v>
      </c>
      <c r="F17" s="164">
        <f>SUM(F18:F20)</f>
        <v>2638.22</v>
      </c>
    </row>
    <row r="18" spans="1:8" x14ac:dyDescent="0.3">
      <c r="A18" s="25" t="s">
        <v>126</v>
      </c>
      <c r="B18" s="26" t="s">
        <v>63</v>
      </c>
      <c r="C18" s="18" t="s">
        <v>67</v>
      </c>
      <c r="D18" s="165">
        <f>'Додаток 1'!D15</f>
        <v>1532.34</v>
      </c>
      <c r="E18" s="18" t="s">
        <v>67</v>
      </c>
      <c r="F18" s="194">
        <f>'Додаток 1'!F15</f>
        <v>1964.56</v>
      </c>
    </row>
    <row r="19" spans="1:8" ht="37.5" x14ac:dyDescent="0.3">
      <c r="A19" s="25" t="s">
        <v>127</v>
      </c>
      <c r="B19" s="26" t="s">
        <v>64</v>
      </c>
      <c r="C19" s="18" t="s">
        <v>67</v>
      </c>
      <c r="D19" s="167">
        <f>'Додаток 2'!D16</f>
        <v>511.94</v>
      </c>
      <c r="E19" s="18" t="s">
        <v>67</v>
      </c>
      <c r="F19" s="194">
        <f>'Додаток 2'!F16</f>
        <v>530.87</v>
      </c>
    </row>
    <row r="20" spans="1:8" x14ac:dyDescent="0.3">
      <c r="A20" s="25" t="s">
        <v>128</v>
      </c>
      <c r="B20" s="26" t="s">
        <v>66</v>
      </c>
      <c r="C20" s="18" t="s">
        <v>67</v>
      </c>
      <c r="D20" s="165">
        <f>'Додаток 4 (по ІТП) '!D16</f>
        <v>142.79</v>
      </c>
      <c r="E20" s="18" t="s">
        <v>67</v>
      </c>
      <c r="F20" s="195">
        <f>'Додаток 4 (по ІТП) '!F16</f>
        <v>142.79</v>
      </c>
    </row>
    <row r="21" spans="1:8" ht="22.5" customHeight="1" x14ac:dyDescent="0.3">
      <c r="A21" s="21"/>
      <c r="B21" s="30" t="s">
        <v>74</v>
      </c>
      <c r="C21" s="31"/>
      <c r="D21" s="31"/>
      <c r="E21" s="31"/>
      <c r="F21" s="32"/>
    </row>
    <row r="22" spans="1:8" s="158" customFormat="1" x14ac:dyDescent="0.3">
      <c r="A22" s="25">
        <v>1</v>
      </c>
      <c r="B22" s="34" t="s">
        <v>1</v>
      </c>
      <c r="C22" s="35">
        <f t="shared" ref="C22:F22" si="0">C23+C29+C30+C34</f>
        <v>1473317.5419999999</v>
      </c>
      <c r="D22" s="36">
        <f t="shared" si="0"/>
        <v>2033.94</v>
      </c>
      <c r="E22" s="35">
        <f t="shared" si="0"/>
        <v>463713.87800000003</v>
      </c>
      <c r="F22" s="37">
        <f t="shared" si="0"/>
        <v>2474.6000000000004</v>
      </c>
    </row>
    <row r="23" spans="1:8" s="158" customFormat="1" x14ac:dyDescent="0.3">
      <c r="A23" s="38" t="s">
        <v>2</v>
      </c>
      <c r="B23" s="34" t="s">
        <v>3</v>
      </c>
      <c r="C23" s="35">
        <f t="shared" ref="C23:F23" si="1">SUM(C24:C28)</f>
        <v>1088858.0260000001</v>
      </c>
      <c r="D23" s="36">
        <f t="shared" si="1"/>
        <v>1451.2600000000002</v>
      </c>
      <c r="E23" s="35">
        <f t="shared" si="1"/>
        <v>364242.17200000002</v>
      </c>
      <c r="F23" s="37">
        <f t="shared" si="1"/>
        <v>1884.95</v>
      </c>
    </row>
    <row r="24" spans="1:8" x14ac:dyDescent="0.3">
      <c r="A24" s="39" t="s">
        <v>4</v>
      </c>
      <c r="B24" s="40" t="s">
        <v>5</v>
      </c>
      <c r="C24" s="43">
        <f>'Додаток 1'!C19</f>
        <v>801439.196</v>
      </c>
      <c r="D24" s="168">
        <f>'Додаток 1'!D19</f>
        <v>1022.31</v>
      </c>
      <c r="E24" s="43">
        <f>'Додаток 1'!E19</f>
        <v>286428.63099999999</v>
      </c>
      <c r="F24" s="169">
        <f>'Додаток 1'!F19</f>
        <v>1436.27</v>
      </c>
      <c r="H24" s="158"/>
    </row>
    <row r="25" spans="1:8" x14ac:dyDescent="0.3">
      <c r="A25" s="39" t="s">
        <v>6</v>
      </c>
      <c r="B25" s="40" t="s">
        <v>7</v>
      </c>
      <c r="C25" s="43">
        <f>'Додаток 1'!C20+'Додаток 2'!C20+'Додаток 4 (по ІТП) '!C19</f>
        <v>95417.365999999995</v>
      </c>
      <c r="D25" s="168">
        <f>'Додаток 1'!D20+'Додаток 2'!D20+'Додаток 4 (по ІТП) '!D19</f>
        <v>152.94</v>
      </c>
      <c r="E25" s="43">
        <f>'Додаток 1'!E20+'Додаток 2'!E20+'Додаток 4 (по ІТП) '!E19</f>
        <v>24689.714</v>
      </c>
      <c r="F25" s="169">
        <f>'Додаток 1'!F20+'Додаток 2'!F20+'Додаток 4 (по ІТП) '!F19</f>
        <v>153.38</v>
      </c>
      <c r="H25" s="158"/>
    </row>
    <row r="26" spans="1:8" x14ac:dyDescent="0.3">
      <c r="A26" s="39" t="s">
        <v>8</v>
      </c>
      <c r="B26" s="40" t="s">
        <v>51</v>
      </c>
      <c r="C26" s="43">
        <v>0</v>
      </c>
      <c r="D26" s="170">
        <v>0</v>
      </c>
      <c r="E26" s="43">
        <v>0</v>
      </c>
      <c r="F26" s="171">
        <v>0</v>
      </c>
      <c r="H26" s="158"/>
    </row>
    <row r="27" spans="1:8" ht="37.5" x14ac:dyDescent="0.3">
      <c r="A27" s="39" t="s">
        <v>9</v>
      </c>
      <c r="B27" s="40" t="s">
        <v>10</v>
      </c>
      <c r="C27" s="43">
        <f>'Додаток 1'!C22+'Додаток 2'!C22</f>
        <v>8489.1659999999993</v>
      </c>
      <c r="D27" s="168">
        <f>'Додаток 1'!D22+'Додаток 2'!D22</f>
        <v>11.66</v>
      </c>
      <c r="E27" s="43">
        <f>'Додаток 1'!E22+'Додаток 2'!E22</f>
        <v>2199.3510000000001</v>
      </c>
      <c r="F27" s="169">
        <f>'Додаток 1'!F22+'Додаток 2'!F22</f>
        <v>11.75</v>
      </c>
      <c r="H27" s="158"/>
    </row>
    <row r="28" spans="1:8" ht="37.5" x14ac:dyDescent="0.3">
      <c r="A28" s="39" t="s">
        <v>11</v>
      </c>
      <c r="B28" s="40" t="s">
        <v>69</v>
      </c>
      <c r="C28" s="43">
        <f>'Додаток 1'!C23+'Додаток 2'!C23</f>
        <v>183512.29800000001</v>
      </c>
      <c r="D28" s="168">
        <f>'Додаток 1'!D23+'Додаток 2'!D23</f>
        <v>264.35000000000002</v>
      </c>
      <c r="E28" s="43">
        <f>'Додаток 1'!E23+'Додаток 2'!E23</f>
        <v>50924.47600000001</v>
      </c>
      <c r="F28" s="169">
        <f>'Додаток 1'!F23+'Додаток 2'!F23</f>
        <v>283.55</v>
      </c>
      <c r="H28" s="158"/>
    </row>
    <row r="29" spans="1:8" s="158" customFormat="1" x14ac:dyDescent="0.3">
      <c r="A29" s="38" t="s">
        <v>12</v>
      </c>
      <c r="B29" s="34" t="s">
        <v>13</v>
      </c>
      <c r="C29" s="35">
        <f>'Додаток 1'!C24+'Додаток 2'!C25+'Додаток 4 (по ІТП) '!C20</f>
        <v>211126.23800000001</v>
      </c>
      <c r="D29" s="36">
        <f>'Додаток 1'!D24+'Додаток 2'!D25+'Додаток 4 (по ІТП) '!D20</f>
        <v>325.76</v>
      </c>
      <c r="E29" s="35">
        <f>'Додаток 1'!E24+'Додаток 2'!E25+'Додаток 4 (по ІТП) '!E20</f>
        <v>54616.797999999995</v>
      </c>
      <c r="F29" s="37">
        <f>'Додаток 1'!F24+'Додаток 2'!F25+'Додаток 4 (по ІТП) '!F20</f>
        <v>329.45000000000005</v>
      </c>
    </row>
    <row r="30" spans="1:8" s="158" customFormat="1" x14ac:dyDescent="0.3">
      <c r="A30" s="38" t="s">
        <v>14</v>
      </c>
      <c r="B30" s="34" t="s">
        <v>15</v>
      </c>
      <c r="C30" s="35">
        <f t="shared" ref="C30:F30" si="2">SUM(C31:C33)</f>
        <v>64937.89</v>
      </c>
      <c r="D30" s="36">
        <f t="shared" si="2"/>
        <v>105.59</v>
      </c>
      <c r="E30" s="35">
        <f t="shared" si="2"/>
        <v>16790.066999999999</v>
      </c>
      <c r="F30" s="37">
        <f t="shared" si="2"/>
        <v>106.68999999999998</v>
      </c>
      <c r="H30" s="172"/>
    </row>
    <row r="31" spans="1:8" x14ac:dyDescent="0.3">
      <c r="A31" s="39" t="s">
        <v>16</v>
      </c>
      <c r="B31" s="40" t="s">
        <v>17</v>
      </c>
      <c r="C31" s="43">
        <f>'Додаток 1'!C26+'Додаток 2'!C27+'Додаток 4 (по ІТП) '!C22</f>
        <v>46447.771999999997</v>
      </c>
      <c r="D31" s="168">
        <f>'Додаток 1'!D26+'Додаток 2'!D27+'Додаток 4 (по ІТП) '!D22</f>
        <v>71.670000000000016</v>
      </c>
      <c r="E31" s="43">
        <f>'Додаток 1'!E26+'Додаток 2'!E27+'Додаток 4 (по ІТП) '!E22</f>
        <v>12015.696</v>
      </c>
      <c r="F31" s="169">
        <f>'Додаток 1'!F26+'Додаток 2'!F27+'Додаток 4 (по ІТП) '!F22</f>
        <v>72.47999999999999</v>
      </c>
      <c r="H31" s="158"/>
    </row>
    <row r="32" spans="1:8" x14ac:dyDescent="0.3">
      <c r="A32" s="39" t="s">
        <v>18</v>
      </c>
      <c r="B32" s="40" t="s">
        <v>19</v>
      </c>
      <c r="C32" s="43">
        <f>'Додаток 1'!C27+'Додаток 2'!C28+'Додаток 4 (по ІТП) '!C23</f>
        <v>10953.420999999998</v>
      </c>
      <c r="D32" s="168">
        <f>'Додаток 1'!D27+'Додаток 2'!D28+'Додаток 4 (по ІТП) '!D23</f>
        <v>20.63</v>
      </c>
      <c r="E32" s="43">
        <f>'Додаток 1'!E27+'Додаток 2'!E28+'Додаток 4 (по ІТП) '!E23</f>
        <v>2827.8910000000001</v>
      </c>
      <c r="F32" s="169">
        <f>'Додаток 1'!F27+'Додаток 2'!F28+'Додаток 4 (по ІТП) '!F23</f>
        <v>20.759999999999998</v>
      </c>
      <c r="H32" s="158"/>
    </row>
    <row r="33" spans="1:8" x14ac:dyDescent="0.3">
      <c r="A33" s="39" t="s">
        <v>20</v>
      </c>
      <c r="B33" s="40" t="s">
        <v>21</v>
      </c>
      <c r="C33" s="43">
        <f>'Додаток 1'!C28+'Додаток 2'!C29+'Додаток 4 (по ІТП) '!C24</f>
        <v>7536.6970000000001</v>
      </c>
      <c r="D33" s="168">
        <f>'Додаток 1'!D28+'Додаток 2'!D29+'Додаток 4 (по ІТП) '!D24</f>
        <v>13.29</v>
      </c>
      <c r="E33" s="43">
        <f>'Додаток 1'!E28+'Додаток 2'!E29+'Додаток 4 (по ІТП) '!E24</f>
        <v>1946.48</v>
      </c>
      <c r="F33" s="169">
        <f>'Додаток 1'!F28+'Додаток 2'!F29+'Додаток 4 (по ІТП) '!F24</f>
        <v>13.45</v>
      </c>
      <c r="H33" s="158"/>
    </row>
    <row r="34" spans="1:8" s="158" customFormat="1" x14ac:dyDescent="0.3">
      <c r="A34" s="38" t="s">
        <v>22</v>
      </c>
      <c r="B34" s="34" t="s">
        <v>23</v>
      </c>
      <c r="C34" s="35">
        <f t="shared" ref="C34:F34" si="3">SUM(C35:C37)</f>
        <v>108395.38800000001</v>
      </c>
      <c r="D34" s="36">
        <f t="shared" si="3"/>
        <v>151.33000000000001</v>
      </c>
      <c r="E34" s="35">
        <f t="shared" si="3"/>
        <v>28064.841</v>
      </c>
      <c r="F34" s="37">
        <f t="shared" si="3"/>
        <v>153.51</v>
      </c>
    </row>
    <row r="35" spans="1:8" x14ac:dyDescent="0.3">
      <c r="A35" s="39" t="s">
        <v>24</v>
      </c>
      <c r="B35" s="40" t="s">
        <v>25</v>
      </c>
      <c r="C35" s="43">
        <f>'Додаток 1'!C30+'Додаток 2'!C31+'Додаток 4 (по ІТП) '!C26</f>
        <v>83834.320000000007</v>
      </c>
      <c r="D35" s="168">
        <f>'Додаток 1'!D30+'Додаток 2'!D31+'Додаток 4 (по ІТП) '!D26</f>
        <v>117.04</v>
      </c>
      <c r="E35" s="43">
        <f>'Додаток 1'!E30+'Додаток 2'!E31+'Додаток 4 (по ІТП) '!E26</f>
        <v>21705.690999999988</v>
      </c>
      <c r="F35" s="169">
        <f>'Додаток 1'!F30+'Додаток 2'!F31+'Додаток 4 (по ІТП) '!F26</f>
        <v>118.73</v>
      </c>
      <c r="H35" s="158"/>
    </row>
    <row r="36" spans="1:8" x14ac:dyDescent="0.3">
      <c r="A36" s="39" t="s">
        <v>26</v>
      </c>
      <c r="B36" s="40" t="s">
        <v>17</v>
      </c>
      <c r="C36" s="43">
        <f>'Додаток 1'!C31+'Додаток 2'!C32+'Додаток 4 (по ІТП) '!C27</f>
        <v>18443.55</v>
      </c>
      <c r="D36" s="168">
        <f>'Додаток 1'!D31+'Додаток 2'!D32+'Додаток 4 (по ІТП) '!D27</f>
        <v>25.75</v>
      </c>
      <c r="E36" s="43">
        <f>'Додаток 1'!E31+'Додаток 2'!E32+'Додаток 4 (по ІТП) '!E27</f>
        <v>4775.2519999999995</v>
      </c>
      <c r="F36" s="169">
        <f>'Додаток 1'!F31+'Додаток 2'!F32+'Додаток 4 (по ІТП) '!F27</f>
        <v>26.119999999999997</v>
      </c>
      <c r="H36" s="158"/>
    </row>
    <row r="37" spans="1:8" x14ac:dyDescent="0.3">
      <c r="A37" s="39" t="s">
        <v>27</v>
      </c>
      <c r="B37" s="40" t="s">
        <v>28</v>
      </c>
      <c r="C37" s="43">
        <f>'Додаток 1'!C32+'Додаток 2'!C33+'Додаток 4 (по ІТП) '!C28</f>
        <v>6117.518</v>
      </c>
      <c r="D37" s="168">
        <f>'Додаток 1'!D32+'Додаток 2'!D33+'Додаток 4 (по ІТП) '!D28</f>
        <v>8.5400000000000009</v>
      </c>
      <c r="E37" s="43">
        <f>'Додаток 1'!E32+'Додаток 2'!E33+'Додаток 4 (по ІТП) '!E28</f>
        <v>1583.8980000000108</v>
      </c>
      <c r="F37" s="169">
        <f>'Додаток 1'!F32+'Додаток 2'!F33+'Додаток 4 (по ІТП) '!F28</f>
        <v>8.66</v>
      </c>
      <c r="H37" s="158"/>
    </row>
    <row r="38" spans="1:8" s="158" customFormat="1" x14ac:dyDescent="0.3">
      <c r="A38" s="38">
        <v>2</v>
      </c>
      <c r="B38" s="34" t="s">
        <v>29</v>
      </c>
      <c r="C38" s="35">
        <f t="shared" ref="C38:F38" si="4">SUM(C39:C41)</f>
        <v>50511.871999999996</v>
      </c>
      <c r="D38" s="36">
        <f t="shared" si="4"/>
        <v>70.52</v>
      </c>
      <c r="E38" s="35">
        <f t="shared" si="4"/>
        <v>13078.118</v>
      </c>
      <c r="F38" s="37">
        <f t="shared" si="4"/>
        <v>71.53</v>
      </c>
    </row>
    <row r="39" spans="1:8" x14ac:dyDescent="0.3">
      <c r="A39" s="39" t="s">
        <v>30</v>
      </c>
      <c r="B39" s="40" t="s">
        <v>25</v>
      </c>
      <c r="C39" s="43">
        <f>'Додаток 1'!C34+'Додаток 2'!C35+'Додаток 4 (по ІТП) '!C30</f>
        <v>35835.31</v>
      </c>
      <c r="D39" s="168">
        <f>'Додаток 1'!D34+'Додаток 2'!D35+'Додаток 4 (по ІТП) '!D30</f>
        <v>50.029999999999994</v>
      </c>
      <c r="E39" s="43">
        <f>'Додаток 1'!E34+'Додаток 2'!E35+'Додаток 4 (по ІТП) '!E30</f>
        <v>9278.1830000000064</v>
      </c>
      <c r="F39" s="169">
        <f>'Додаток 1'!F34+'Додаток 2'!F35+'Додаток 4 (по ІТП) '!F30</f>
        <v>50.76</v>
      </c>
      <c r="H39" s="158"/>
    </row>
    <row r="40" spans="1:8" x14ac:dyDescent="0.3">
      <c r="A40" s="39" t="s">
        <v>31</v>
      </c>
      <c r="B40" s="40" t="s">
        <v>17</v>
      </c>
      <c r="C40" s="43">
        <f>'Додаток 1'!C35+'Додаток 2'!C36+'Додаток 4 (по ІТП) '!C31</f>
        <v>7883.768</v>
      </c>
      <c r="D40" s="168">
        <f>'Додаток 1'!D35+'Додаток 2'!D36+'Додаток 4 (по ІТП) '!D31</f>
        <v>11</v>
      </c>
      <c r="E40" s="43">
        <f>'Додаток 1'!E35+'Додаток 2'!E36+'Додаток 4 (по ІТП) '!E31</f>
        <v>2041.2</v>
      </c>
      <c r="F40" s="169">
        <f>'Додаток 1'!F35+'Додаток 2'!F36+'Додаток 4 (по ІТП) '!F31</f>
        <v>11.159999999999998</v>
      </c>
      <c r="H40" s="172"/>
    </row>
    <row r="41" spans="1:8" x14ac:dyDescent="0.3">
      <c r="A41" s="39" t="s">
        <v>32</v>
      </c>
      <c r="B41" s="40" t="s">
        <v>33</v>
      </c>
      <c r="C41" s="43">
        <f>'Додаток 1'!C36+'Додаток 2'!C37+'Додаток 4 (по ІТП) '!C32</f>
        <v>6792.7940000000017</v>
      </c>
      <c r="D41" s="168">
        <f>'Додаток 1'!D36+'Додаток 2'!D37+'Додаток 4 (по ІТП) '!D32</f>
        <v>9.49</v>
      </c>
      <c r="E41" s="43">
        <f>'Додаток 1'!E36+'Додаток 2'!E37+'Додаток 4 (по ІТП) '!E32</f>
        <v>1758.7349999999935</v>
      </c>
      <c r="F41" s="169">
        <f>'Додаток 1'!F36+'Додаток 2'!F37+'Додаток 4 (по ІТП) '!F32</f>
        <v>9.61</v>
      </c>
      <c r="H41" s="158"/>
    </row>
    <row r="42" spans="1:8" s="158" customFormat="1" x14ac:dyDescent="0.3">
      <c r="A42" s="25">
        <v>3</v>
      </c>
      <c r="B42" s="34" t="s">
        <v>34</v>
      </c>
      <c r="C42" s="35">
        <f t="shared" ref="C42:F42" si="5">SUM(C43:C45)</f>
        <v>335.02499999999998</v>
      </c>
      <c r="D42" s="36">
        <f t="shared" si="5"/>
        <v>38.89</v>
      </c>
      <c r="E42" s="35">
        <f t="shared" si="5"/>
        <v>20.328000000000017</v>
      </c>
      <c r="F42" s="37">
        <f t="shared" si="5"/>
        <v>38.89</v>
      </c>
    </row>
    <row r="43" spans="1:8" x14ac:dyDescent="0.3">
      <c r="A43" s="39" t="s">
        <v>35</v>
      </c>
      <c r="B43" s="40" t="s">
        <v>25</v>
      </c>
      <c r="C43" s="43">
        <f>'Додаток 1'!C38+'Додаток 2'!C39+'Додаток 4 (по ІТП) '!C34</f>
        <v>272.34899999999999</v>
      </c>
      <c r="D43" s="168">
        <f>'Додаток 1'!D38+'Додаток 2'!D39+'Додаток 4 (по ІТП) '!D34</f>
        <v>31.61</v>
      </c>
      <c r="E43" s="43">
        <f>'Додаток 1'!E38+'Додаток 2'!E39+'Додаток 4 (по ІТП) '!E34</f>
        <v>16.524999999999977</v>
      </c>
      <c r="F43" s="169">
        <f>'Додаток 1'!F38+'Додаток 2'!F39+'Додаток 4 (по ІТП) '!F34</f>
        <v>31.62</v>
      </c>
      <c r="H43" s="158"/>
    </row>
    <row r="44" spans="1:8" x14ac:dyDescent="0.3">
      <c r="A44" s="39" t="s">
        <v>36</v>
      </c>
      <c r="B44" s="40" t="s">
        <v>17</v>
      </c>
      <c r="C44" s="43">
        <f>'Додаток 1'!C39+'Додаток 2'!C40+'Додаток 4 (по ІТП) '!C35</f>
        <v>59.917000000000002</v>
      </c>
      <c r="D44" s="168">
        <f>'Додаток 1'!D39+'Додаток 2'!D40+'Додаток 4 (по ІТП) '!D35</f>
        <v>6.96</v>
      </c>
      <c r="E44" s="43">
        <f>'Додаток 1'!E39+'Додаток 2'!E40+'Додаток 4 (по ІТП) '!E35</f>
        <v>3.634999999999998</v>
      </c>
      <c r="F44" s="169">
        <f>'Додаток 1'!F39+'Додаток 2'!F40+'Додаток 4 (по ІТП) '!F35</f>
        <v>6.95</v>
      </c>
      <c r="H44" s="158"/>
    </row>
    <row r="45" spans="1:8" x14ac:dyDescent="0.3">
      <c r="A45" s="39" t="s">
        <v>37</v>
      </c>
      <c r="B45" s="40" t="s">
        <v>33</v>
      </c>
      <c r="C45" s="43">
        <f>'Додаток 1'!C40+'Додаток 2'!C41+'Додаток 4 (по ІТП) '!C36</f>
        <v>2.7589999999999999</v>
      </c>
      <c r="D45" s="168">
        <f>'Додаток 1'!D40+'Додаток 2'!D41+'Додаток 4 (по ІТП) '!D36</f>
        <v>0.32</v>
      </c>
      <c r="E45" s="43">
        <f>'Додаток 1'!E40+'Додаток 2'!E41+'Додаток 4 (по ІТП) '!E36</f>
        <v>0.16800000000004234</v>
      </c>
      <c r="F45" s="169">
        <f>'Додаток 1'!F40+'Додаток 2'!F41+'Додаток 4 (по ІТП) '!F36</f>
        <v>0.32</v>
      </c>
      <c r="H45" s="158"/>
    </row>
    <row r="46" spans="1:8" s="158" customFormat="1" x14ac:dyDescent="0.3">
      <c r="A46" s="25">
        <v>4</v>
      </c>
      <c r="B46" s="34" t="s">
        <v>52</v>
      </c>
      <c r="C46" s="35">
        <f>'Додаток 1'!C41+'Додаток 2'!C42+'Додаток 4 (по ІТП) '!C37</f>
        <v>267.13200000000001</v>
      </c>
      <c r="D46" s="36">
        <f>'Додаток 1'!D41+'Додаток 2'!D42+'Додаток 4 (по ІТП) '!D37</f>
        <v>0.37</v>
      </c>
      <c r="E46" s="35">
        <f>'Додаток 1'!E41+'Додаток 2'!E42+'Додаток 4 (по ІТП) '!E37</f>
        <v>69.164000000000001</v>
      </c>
      <c r="F46" s="37">
        <f>'Додаток 1'!F41+'Додаток 2'!F42+'Додаток 4 (по ІТП) '!F37</f>
        <v>0.38</v>
      </c>
    </row>
    <row r="47" spans="1:8" s="158" customFormat="1" x14ac:dyDescent="0.3">
      <c r="A47" s="25">
        <v>5</v>
      </c>
      <c r="B47" s="34" t="s">
        <v>38</v>
      </c>
      <c r="C47" s="35">
        <f>'Додаток 1'!C42+'Додаток 2'!C43+'Додаток 4 (по ІТП) '!C38</f>
        <v>0</v>
      </c>
      <c r="D47" s="36">
        <f>'Додаток 1'!D42+'Додаток 2'!D43+'Додаток 4 (по ІТП) '!D38</f>
        <v>0</v>
      </c>
      <c r="E47" s="35">
        <f>'Додаток 1'!E42+'Додаток 2'!E43+'Додаток 4 (по ІТП) '!E38</f>
        <v>0</v>
      </c>
      <c r="F47" s="37">
        <f>'Додаток 1'!F42+'Додаток 2'!F43+'Додаток 4 (по ІТП) '!F38</f>
        <v>0</v>
      </c>
    </row>
    <row r="48" spans="1:8" s="158" customFormat="1" x14ac:dyDescent="0.3">
      <c r="A48" s="25">
        <v>6</v>
      </c>
      <c r="B48" s="34" t="s">
        <v>53</v>
      </c>
      <c r="C48" s="35">
        <f t="shared" ref="C48:F48" si="6">C22+C38+C42+C46+C47</f>
        <v>1524431.5709999998</v>
      </c>
      <c r="D48" s="36">
        <f>D22+D38+D42+D46+D47</f>
        <v>2143.7199999999998</v>
      </c>
      <c r="E48" s="35">
        <f t="shared" si="6"/>
        <v>476881.48800000001</v>
      </c>
      <c r="F48" s="37">
        <f t="shared" si="6"/>
        <v>2585.4000000000005</v>
      </c>
    </row>
    <row r="49" spans="1:8" s="158" customFormat="1" x14ac:dyDescent="0.3">
      <c r="A49" s="25">
        <v>7</v>
      </c>
      <c r="B49" s="34" t="s">
        <v>39</v>
      </c>
      <c r="C49" s="35">
        <f>'Додаток 1'!C44+'Додаток 2'!C45+'Додаток 4 (по ІТП) '!C40</f>
        <v>0</v>
      </c>
      <c r="D49" s="36">
        <f>'Додаток 1'!D44+'Додаток 2'!D45+'Додаток 4 (по ІТП) '!D40</f>
        <v>0</v>
      </c>
      <c r="E49" s="35">
        <f>'Додаток 1'!E44+'Додаток 2'!E45+'Додаток 4 (по ІТП) '!E40</f>
        <v>0</v>
      </c>
      <c r="F49" s="37">
        <f>'Додаток 1'!F44+'Додаток 2'!F45+'Додаток 4 (по ІТП) '!F40</f>
        <v>0</v>
      </c>
    </row>
    <row r="50" spans="1:8" s="158" customFormat="1" x14ac:dyDescent="0.3">
      <c r="A50" s="25">
        <v>8</v>
      </c>
      <c r="B50" s="34" t="s">
        <v>54</v>
      </c>
      <c r="C50" s="35">
        <f t="shared" ref="C50:F50" si="7">SUM(C51:C55)</f>
        <v>30924.172999999999</v>
      </c>
      <c r="D50" s="36">
        <f t="shared" si="7"/>
        <v>43.349999999999994</v>
      </c>
      <c r="E50" s="35">
        <f t="shared" si="7"/>
        <v>9772.9609999999993</v>
      </c>
      <c r="F50" s="37">
        <f t="shared" si="7"/>
        <v>52.82</v>
      </c>
    </row>
    <row r="51" spans="1:8" x14ac:dyDescent="0.3">
      <c r="A51" s="39" t="s">
        <v>40</v>
      </c>
      <c r="B51" s="40" t="s">
        <v>41</v>
      </c>
      <c r="C51" s="43">
        <f>'Додаток 1'!C46+'Додаток 2'!C47+'Додаток 4 (по ІТП) '!C42</f>
        <v>4717.2469999999994</v>
      </c>
      <c r="D51" s="168">
        <f>'Додаток 1'!D46+'Додаток 2'!D47+'Додаток 4 (по ІТП) '!D42</f>
        <v>6.6199999999999992</v>
      </c>
      <c r="E51" s="43">
        <f>'Додаток 1'!E46+'Додаток 2'!E47+'Додаток 4 (по ІТП) '!E42</f>
        <v>1490.7910000000002</v>
      </c>
      <c r="F51" s="169">
        <f>'Додаток 1'!F46+'Додаток 2'!F47+'Додаток 4 (по ІТП) '!F42</f>
        <v>8.06</v>
      </c>
    </row>
    <row r="52" spans="1:8" x14ac:dyDescent="0.3">
      <c r="A52" s="39" t="s">
        <v>42</v>
      </c>
      <c r="B52" s="40" t="s">
        <v>43</v>
      </c>
      <c r="C52" s="43">
        <f>'Додаток 1'!C47+'Додаток 2'!C48+'Додаток 4 (по ІТП) '!C43</f>
        <v>0</v>
      </c>
      <c r="D52" s="168">
        <f>'Додаток 1'!D47+'Додаток 2'!D48+'Додаток 4 (по ІТП) '!D43</f>
        <v>0</v>
      </c>
      <c r="E52" s="43">
        <f>'Додаток 1'!E47+'Додаток 2'!E48+'Додаток 4 (по ІТП) '!E43</f>
        <v>0</v>
      </c>
      <c r="F52" s="169">
        <f>'Додаток 1'!F47+'Додаток 2'!F48+'Додаток 4 (по ІТП) '!F43</f>
        <v>0</v>
      </c>
    </row>
    <row r="53" spans="1:8" x14ac:dyDescent="0.3">
      <c r="A53" s="39" t="s">
        <v>57</v>
      </c>
      <c r="B53" s="40" t="s">
        <v>44</v>
      </c>
      <c r="C53" s="43">
        <f>'Додаток 1'!C48+'Додаток 2'!C49+'Додаток 4 (по ІТП) '!C44</f>
        <v>0</v>
      </c>
      <c r="D53" s="168">
        <f>'Додаток 1'!D48+'Додаток 2'!D49+'Додаток 4 (по ІТП) '!D44</f>
        <v>0</v>
      </c>
      <c r="E53" s="43">
        <f>'Додаток 1'!E48+'Додаток 2'!E49+'Додаток 4 (по ІТП) '!E44</f>
        <v>0</v>
      </c>
      <c r="F53" s="169">
        <f>'Додаток 1'!F48+'Додаток 2'!F49+'Додаток 4 (по ІТП) '!F44</f>
        <v>0</v>
      </c>
    </row>
    <row r="54" spans="1:8" ht="37.5" x14ac:dyDescent="0.3">
      <c r="A54" s="39" t="s">
        <v>45</v>
      </c>
      <c r="B54" s="40" t="s">
        <v>46</v>
      </c>
      <c r="C54" s="43">
        <f>'Додаток 1'!C49+'Додаток 2'!C50+'Додаток 4 (по ІТП) '!C45</f>
        <v>0</v>
      </c>
      <c r="D54" s="168">
        <f>'Додаток 1'!D49+'Додаток 2'!D50+'Додаток 4 (по ІТП) '!D45</f>
        <v>0</v>
      </c>
      <c r="E54" s="43">
        <f>'Додаток 1'!E49+'Додаток 2'!E50+'Додаток 4 (по ІТП) '!E45</f>
        <v>0</v>
      </c>
      <c r="F54" s="169">
        <f>'Додаток 1'!F49+'Додаток 2'!F50+'Додаток 4 (по ІТП) '!F45</f>
        <v>0</v>
      </c>
    </row>
    <row r="55" spans="1:8" ht="19.5" thickBot="1" x14ac:dyDescent="0.35">
      <c r="A55" s="175" t="s">
        <v>47</v>
      </c>
      <c r="B55" s="176" t="s">
        <v>84</v>
      </c>
      <c r="C55" s="43">
        <f>'Додаток 1'!C50+'Додаток 2'!C51+'Додаток 4 (по ІТП) '!C46</f>
        <v>26206.925999999999</v>
      </c>
      <c r="D55" s="168">
        <f>'Додаток 1'!D50+'Додаток 2'!D51+'Додаток 4 (по ІТП) '!D46</f>
        <v>36.729999999999997</v>
      </c>
      <c r="E55" s="43">
        <f>'Додаток 1'!E50+'Додаток 2'!E51+'Додаток 4 (по ІТП) '!E46</f>
        <v>8282.17</v>
      </c>
      <c r="F55" s="169">
        <f>'Додаток 1'!F50+'Додаток 2'!F51+'Додаток 4 (по ІТП) '!F46</f>
        <v>44.76</v>
      </c>
    </row>
    <row r="56" spans="1:8" s="158" customFormat="1" ht="20.25" customHeight="1" thickBot="1" x14ac:dyDescent="0.35">
      <c r="A56" s="180">
        <v>9</v>
      </c>
      <c r="B56" s="181" t="s">
        <v>68</v>
      </c>
      <c r="C56" s="182">
        <f t="shared" ref="C56:E56" si="8">C48+C49+C50</f>
        <v>1555355.7439999997</v>
      </c>
      <c r="D56" s="183">
        <f t="shared" si="8"/>
        <v>2187.0699999999997</v>
      </c>
      <c r="E56" s="182">
        <f t="shared" si="8"/>
        <v>486654.44900000002</v>
      </c>
      <c r="F56" s="184">
        <f>F48+F49+F50</f>
        <v>2638.2200000000007</v>
      </c>
      <c r="H56" s="185"/>
    </row>
    <row r="57" spans="1:8" s="158" customFormat="1" ht="20.25" customHeight="1" thickBot="1" x14ac:dyDescent="0.35">
      <c r="A57" s="186"/>
      <c r="B57" s="187"/>
      <c r="C57" s="188"/>
      <c r="D57" s="189"/>
      <c r="E57" s="188"/>
      <c r="F57" s="190"/>
      <c r="H57" s="185"/>
    </row>
    <row r="58" spans="1:8" x14ac:dyDescent="0.3">
      <c r="A58" s="53"/>
      <c r="B58" s="191"/>
      <c r="C58" s="191"/>
      <c r="D58" s="191"/>
      <c r="E58" s="191"/>
      <c r="F58" s="191"/>
    </row>
    <row r="59" spans="1:8" s="157" customFormat="1" ht="17.25" hidden="1" customHeight="1" x14ac:dyDescent="0.3">
      <c r="A59" s="79"/>
      <c r="B59" s="79"/>
      <c r="C59" s="79"/>
      <c r="D59" s="79"/>
      <c r="E59" s="79"/>
      <c r="F59" s="79"/>
      <c r="G59" s="156"/>
    </row>
    <row r="60" spans="1:8" s="192" customFormat="1" ht="64.5" customHeight="1" x14ac:dyDescent="0.3">
      <c r="A60" s="81" t="s">
        <v>118</v>
      </c>
      <c r="B60" s="81"/>
      <c r="C60" s="82"/>
      <c r="D60" s="82"/>
      <c r="E60" s="63" t="s">
        <v>111</v>
      </c>
      <c r="F60" s="63"/>
    </row>
    <row r="61" spans="1:8" s="192" customFormat="1" ht="27" customHeight="1" x14ac:dyDescent="0.3">
      <c r="A61" s="59"/>
      <c r="B61" s="59"/>
      <c r="C61" s="60"/>
      <c r="D61" s="60"/>
      <c r="G61" s="61"/>
    </row>
    <row r="62" spans="1:8" x14ac:dyDescent="0.3">
      <c r="A62" s="191"/>
      <c r="B62" s="191"/>
      <c r="C62" s="191"/>
      <c r="D62" s="191"/>
      <c r="E62" s="191"/>
      <c r="F62" s="191"/>
    </row>
    <row r="63" spans="1:8" x14ac:dyDescent="0.3">
      <c r="A63" s="191"/>
      <c r="B63" s="191"/>
      <c r="C63" s="191"/>
      <c r="D63" s="191"/>
      <c r="E63" s="191"/>
      <c r="F63" s="191"/>
    </row>
    <row r="64" spans="1:8" x14ac:dyDescent="0.3">
      <c r="A64" s="191"/>
      <c r="B64" s="191"/>
      <c r="C64" s="191"/>
      <c r="D64" s="191"/>
      <c r="E64" s="191"/>
      <c r="F64" s="191"/>
    </row>
    <row r="65" spans="1:6" x14ac:dyDescent="0.3">
      <c r="A65" s="191"/>
      <c r="B65" s="191"/>
      <c r="C65" s="191"/>
      <c r="D65" s="191"/>
      <c r="E65" s="191"/>
      <c r="F65" s="191"/>
    </row>
    <row r="66" spans="1:6" x14ac:dyDescent="0.3">
      <c r="A66" s="191"/>
      <c r="B66" s="191"/>
      <c r="C66" s="191"/>
      <c r="D66" s="191"/>
      <c r="E66" s="191"/>
      <c r="F66" s="191"/>
    </row>
    <row r="67" spans="1:6" s="161" customFormat="1" x14ac:dyDescent="0.3">
      <c r="A67" s="191"/>
      <c r="B67" s="191"/>
      <c r="C67" s="191"/>
      <c r="D67" s="191"/>
      <c r="E67" s="191"/>
      <c r="F67" s="191"/>
    </row>
    <row r="68" spans="1:6" s="161" customFormat="1" x14ac:dyDescent="0.3">
      <c r="A68" s="191"/>
      <c r="B68" s="191"/>
      <c r="C68" s="191"/>
      <c r="D68" s="191"/>
      <c r="E68" s="191"/>
      <c r="F68" s="191"/>
    </row>
    <row r="69" spans="1:6" s="161" customFormat="1" x14ac:dyDescent="0.3">
      <c r="A69" s="191"/>
      <c r="B69" s="191"/>
      <c r="C69" s="191"/>
      <c r="D69" s="191"/>
      <c r="E69" s="191"/>
      <c r="F69" s="191"/>
    </row>
    <row r="70" spans="1:6" s="161" customFormat="1" x14ac:dyDescent="0.3">
      <c r="A70" s="191"/>
      <c r="B70" s="191"/>
      <c r="C70" s="191"/>
      <c r="D70" s="191"/>
      <c r="E70" s="191"/>
      <c r="F70" s="191"/>
    </row>
    <row r="71" spans="1:6" s="161" customFormat="1" x14ac:dyDescent="0.3">
      <c r="A71" s="191"/>
      <c r="B71" s="191"/>
      <c r="C71" s="191"/>
      <c r="D71" s="191"/>
      <c r="E71" s="191"/>
      <c r="F71" s="191"/>
    </row>
    <row r="72" spans="1:6" s="161" customFormat="1" x14ac:dyDescent="0.3">
      <c r="A72" s="191"/>
      <c r="B72" s="191"/>
      <c r="C72" s="191"/>
      <c r="D72" s="191"/>
      <c r="E72" s="191"/>
      <c r="F72" s="191"/>
    </row>
    <row r="73" spans="1:6" s="161" customFormat="1" x14ac:dyDescent="0.3">
      <c r="A73" s="191"/>
      <c r="B73" s="191"/>
      <c r="C73" s="191"/>
      <c r="D73" s="191"/>
      <c r="E73" s="191"/>
      <c r="F73" s="191"/>
    </row>
    <row r="74" spans="1:6" s="161" customFormat="1" x14ac:dyDescent="0.3">
      <c r="A74" s="191"/>
      <c r="B74" s="191"/>
      <c r="C74" s="191"/>
      <c r="D74" s="191"/>
      <c r="E74" s="191"/>
      <c r="F74" s="191"/>
    </row>
    <row r="75" spans="1:6" s="161" customFormat="1" x14ac:dyDescent="0.3">
      <c r="A75" s="191"/>
      <c r="B75" s="191"/>
      <c r="C75" s="191"/>
      <c r="D75" s="191"/>
      <c r="E75" s="191"/>
      <c r="F75" s="191"/>
    </row>
    <row r="76" spans="1:6" s="161" customFormat="1" x14ac:dyDescent="0.3">
      <c r="A76" s="191"/>
      <c r="B76" s="191"/>
      <c r="C76" s="191"/>
      <c r="D76" s="191"/>
      <c r="E76" s="191"/>
      <c r="F76" s="191"/>
    </row>
    <row r="77" spans="1:6" s="161" customFormat="1" x14ac:dyDescent="0.3">
      <c r="A77" s="191"/>
      <c r="B77" s="191"/>
      <c r="C77" s="191"/>
      <c r="D77" s="191"/>
      <c r="E77" s="191"/>
      <c r="F77" s="191"/>
    </row>
    <row r="78" spans="1:6" s="161" customFormat="1" x14ac:dyDescent="0.3">
      <c r="A78" s="191"/>
      <c r="B78" s="191"/>
      <c r="C78" s="191"/>
      <c r="D78" s="191"/>
      <c r="E78" s="191"/>
      <c r="F78" s="191"/>
    </row>
    <row r="79" spans="1:6" s="161" customFormat="1" x14ac:dyDescent="0.3">
      <c r="A79" s="191"/>
      <c r="B79" s="191"/>
      <c r="C79" s="191"/>
      <c r="D79" s="191"/>
      <c r="E79" s="191"/>
      <c r="F79" s="191"/>
    </row>
    <row r="80" spans="1:6" s="161" customFormat="1" x14ac:dyDescent="0.3">
      <c r="A80" s="191"/>
      <c r="B80" s="191"/>
      <c r="C80" s="191"/>
      <c r="D80" s="191"/>
      <c r="E80" s="191"/>
      <c r="F80" s="191"/>
    </row>
    <row r="81" spans="1:6" s="161" customFormat="1" x14ac:dyDescent="0.3">
      <c r="A81" s="191"/>
      <c r="B81" s="191"/>
      <c r="C81" s="191"/>
      <c r="D81" s="191"/>
      <c r="E81" s="191"/>
      <c r="F81" s="191"/>
    </row>
    <row r="82" spans="1:6" s="161" customFormat="1" x14ac:dyDescent="0.3">
      <c r="A82" s="191"/>
      <c r="B82" s="191"/>
      <c r="C82" s="191"/>
      <c r="D82" s="191"/>
      <c r="E82" s="191"/>
      <c r="F82" s="191"/>
    </row>
    <row r="83" spans="1:6" s="161" customFormat="1" x14ac:dyDescent="0.3">
      <c r="A83" s="191"/>
      <c r="B83" s="191"/>
      <c r="C83" s="191"/>
      <c r="D83" s="191"/>
      <c r="E83" s="191"/>
      <c r="F83" s="191"/>
    </row>
    <row r="84" spans="1:6" s="161" customFormat="1" x14ac:dyDescent="0.3">
      <c r="A84" s="191"/>
      <c r="B84" s="191"/>
      <c r="C84" s="191"/>
      <c r="D84" s="191"/>
      <c r="E84" s="191"/>
      <c r="F84" s="191"/>
    </row>
    <row r="85" spans="1:6" s="161" customFormat="1" x14ac:dyDescent="0.3">
      <c r="A85" s="191"/>
      <c r="B85" s="191"/>
      <c r="C85" s="191"/>
      <c r="D85" s="191"/>
      <c r="E85" s="191"/>
      <c r="F85" s="191"/>
    </row>
    <row r="86" spans="1:6" s="161" customFormat="1" x14ac:dyDescent="0.3">
      <c r="A86" s="191"/>
      <c r="B86" s="191"/>
      <c r="C86" s="191"/>
      <c r="D86" s="191"/>
      <c r="E86" s="191"/>
      <c r="F86" s="191"/>
    </row>
    <row r="87" spans="1:6" s="161" customFormat="1" x14ac:dyDescent="0.3">
      <c r="A87" s="191"/>
      <c r="B87" s="191"/>
      <c r="C87" s="191"/>
      <c r="D87" s="191"/>
      <c r="E87" s="191"/>
      <c r="F87" s="191"/>
    </row>
    <row r="88" spans="1:6" s="161" customFormat="1" x14ac:dyDescent="0.3">
      <c r="A88" s="191"/>
      <c r="B88" s="191"/>
      <c r="C88" s="191"/>
      <c r="D88" s="191"/>
      <c r="E88" s="191"/>
      <c r="F88" s="191"/>
    </row>
    <row r="89" spans="1:6" s="161" customFormat="1" x14ac:dyDescent="0.3">
      <c r="A89" s="191"/>
      <c r="B89" s="191"/>
      <c r="C89" s="191"/>
      <c r="D89" s="191"/>
      <c r="E89" s="191"/>
      <c r="F89" s="191"/>
    </row>
    <row r="90" spans="1:6" s="161" customFormat="1" x14ac:dyDescent="0.3">
      <c r="A90" s="191"/>
      <c r="B90" s="191"/>
      <c r="C90" s="191"/>
      <c r="D90" s="191"/>
      <c r="E90" s="191"/>
      <c r="F90" s="191"/>
    </row>
    <row r="91" spans="1:6" s="161" customFormat="1" x14ac:dyDescent="0.3">
      <c r="A91" s="191"/>
      <c r="B91" s="191"/>
      <c r="C91" s="191"/>
      <c r="D91" s="191"/>
      <c r="E91" s="191"/>
      <c r="F91" s="191"/>
    </row>
    <row r="92" spans="1:6" s="161" customFormat="1" x14ac:dyDescent="0.3">
      <c r="A92" s="191"/>
      <c r="B92" s="191"/>
      <c r="C92" s="191"/>
      <c r="D92" s="191"/>
      <c r="E92" s="191"/>
      <c r="F92" s="191"/>
    </row>
    <row r="93" spans="1:6" s="161" customFormat="1" x14ac:dyDescent="0.3">
      <c r="A93" s="191"/>
      <c r="B93" s="191"/>
      <c r="C93" s="191"/>
      <c r="D93" s="191"/>
      <c r="E93" s="191"/>
      <c r="F93" s="191"/>
    </row>
    <row r="94" spans="1:6" s="161" customFormat="1" x14ac:dyDescent="0.3">
      <c r="A94" s="191"/>
      <c r="B94" s="191"/>
      <c r="C94" s="191"/>
      <c r="D94" s="191"/>
      <c r="E94" s="191"/>
      <c r="F94" s="191"/>
    </row>
    <row r="95" spans="1:6" s="161" customFormat="1" x14ac:dyDescent="0.3">
      <c r="A95" s="191"/>
      <c r="B95" s="191"/>
      <c r="C95" s="191"/>
      <c r="D95" s="191"/>
      <c r="E95" s="191"/>
      <c r="F95" s="191"/>
    </row>
    <row r="96" spans="1:6" s="161" customFormat="1" x14ac:dyDescent="0.3">
      <c r="A96" s="191"/>
      <c r="B96" s="191"/>
      <c r="C96" s="191"/>
      <c r="D96" s="191"/>
      <c r="E96" s="191"/>
      <c r="F96" s="191"/>
    </row>
    <row r="97" spans="1:6" s="161" customFormat="1" x14ac:dyDescent="0.3">
      <c r="A97" s="191"/>
      <c r="B97" s="191"/>
      <c r="C97" s="191"/>
      <c r="D97" s="191"/>
      <c r="E97" s="191"/>
      <c r="F97" s="191"/>
    </row>
    <row r="98" spans="1:6" s="161" customFormat="1" x14ac:dyDescent="0.3">
      <c r="A98" s="191"/>
      <c r="B98" s="191"/>
      <c r="C98" s="191"/>
      <c r="D98" s="191"/>
      <c r="E98" s="191"/>
      <c r="F98" s="191"/>
    </row>
    <row r="99" spans="1:6" s="161" customFormat="1" x14ac:dyDescent="0.3">
      <c r="A99" s="191"/>
      <c r="B99" s="191"/>
      <c r="C99" s="191"/>
      <c r="D99" s="191"/>
      <c r="E99" s="191"/>
      <c r="F99" s="191"/>
    </row>
    <row r="100" spans="1:6" s="161" customFormat="1" x14ac:dyDescent="0.3">
      <c r="A100" s="191"/>
      <c r="B100" s="191"/>
      <c r="C100" s="191"/>
      <c r="D100" s="191"/>
      <c r="E100" s="191"/>
      <c r="F100" s="191"/>
    </row>
    <row r="101" spans="1:6" s="161" customFormat="1" x14ac:dyDescent="0.3">
      <c r="A101" s="191"/>
      <c r="B101" s="191"/>
      <c r="C101" s="191"/>
      <c r="D101" s="191"/>
      <c r="E101" s="191"/>
      <c r="F101" s="191"/>
    </row>
    <row r="102" spans="1:6" s="161" customFormat="1" x14ac:dyDescent="0.3">
      <c r="A102" s="191"/>
      <c r="B102" s="191"/>
      <c r="C102" s="191"/>
      <c r="D102" s="191"/>
      <c r="E102" s="191"/>
      <c r="F102" s="191"/>
    </row>
    <row r="103" spans="1:6" s="161" customFormat="1" x14ac:dyDescent="0.3">
      <c r="A103" s="191"/>
      <c r="B103" s="191"/>
      <c r="C103" s="191"/>
      <c r="D103" s="191"/>
      <c r="E103" s="191"/>
      <c r="F103" s="191"/>
    </row>
    <row r="104" spans="1:6" s="161" customFormat="1" x14ac:dyDescent="0.3">
      <c r="A104" s="191"/>
      <c r="B104" s="191"/>
      <c r="C104" s="191"/>
      <c r="D104" s="191"/>
      <c r="E104" s="191"/>
      <c r="F104" s="191"/>
    </row>
    <row r="105" spans="1:6" s="161" customFormat="1" x14ac:dyDescent="0.3">
      <c r="A105" s="191"/>
      <c r="B105" s="191"/>
      <c r="C105" s="191"/>
      <c r="D105" s="191"/>
      <c r="E105" s="191"/>
      <c r="F105" s="191"/>
    </row>
    <row r="106" spans="1:6" s="161" customFormat="1" x14ac:dyDescent="0.3">
      <c r="A106" s="191"/>
      <c r="B106" s="191"/>
      <c r="C106" s="191"/>
      <c r="D106" s="191"/>
      <c r="E106" s="191"/>
      <c r="F106" s="191"/>
    </row>
    <row r="107" spans="1:6" s="161" customFormat="1" x14ac:dyDescent="0.3">
      <c r="A107" s="191"/>
      <c r="B107" s="191"/>
      <c r="C107" s="191"/>
      <c r="D107" s="191"/>
      <c r="E107" s="191"/>
      <c r="F107" s="191"/>
    </row>
    <row r="108" spans="1:6" s="161" customFormat="1" x14ac:dyDescent="0.3">
      <c r="A108" s="191"/>
      <c r="B108" s="191"/>
      <c r="C108" s="191"/>
      <c r="D108" s="191"/>
      <c r="E108" s="191"/>
      <c r="F108" s="191"/>
    </row>
    <row r="109" spans="1:6" s="161" customFormat="1" x14ac:dyDescent="0.3">
      <c r="A109" s="191"/>
      <c r="B109" s="191"/>
      <c r="C109" s="191"/>
      <c r="D109" s="191"/>
      <c r="E109" s="191"/>
      <c r="F109" s="191"/>
    </row>
    <row r="110" spans="1:6" s="161" customFormat="1" x14ac:dyDescent="0.3">
      <c r="A110" s="191"/>
      <c r="B110" s="191"/>
      <c r="C110" s="191"/>
      <c r="D110" s="191"/>
      <c r="E110" s="191"/>
      <c r="F110" s="191"/>
    </row>
    <row r="111" spans="1:6" s="161" customFormat="1" x14ac:dyDescent="0.3">
      <c r="A111" s="191"/>
      <c r="B111" s="191"/>
      <c r="C111" s="191"/>
      <c r="D111" s="191"/>
      <c r="E111" s="191"/>
      <c r="F111" s="191"/>
    </row>
    <row r="112" spans="1:6" s="161" customFormat="1" x14ac:dyDescent="0.3">
      <c r="A112" s="191"/>
      <c r="B112" s="191"/>
      <c r="C112" s="191"/>
      <c r="D112" s="191"/>
      <c r="E112" s="191"/>
      <c r="F112" s="191"/>
    </row>
    <row r="113" spans="1:6" s="161" customFormat="1" x14ac:dyDescent="0.3">
      <c r="A113" s="191"/>
      <c r="B113" s="191"/>
      <c r="C113" s="191"/>
      <c r="D113" s="191"/>
      <c r="E113" s="191"/>
      <c r="F113" s="191"/>
    </row>
    <row r="114" spans="1:6" s="161" customFormat="1" x14ac:dyDescent="0.3">
      <c r="A114" s="191"/>
      <c r="B114" s="191"/>
      <c r="C114" s="191"/>
      <c r="D114" s="191"/>
      <c r="E114" s="191"/>
      <c r="F114" s="191"/>
    </row>
    <row r="115" spans="1:6" s="161" customFormat="1" x14ac:dyDescent="0.3">
      <c r="A115" s="191"/>
      <c r="B115" s="191"/>
      <c r="C115" s="191"/>
      <c r="D115" s="191"/>
      <c r="E115" s="191"/>
      <c r="F115" s="191"/>
    </row>
    <row r="116" spans="1:6" s="161" customFormat="1" x14ac:dyDescent="0.3">
      <c r="A116" s="191"/>
      <c r="B116" s="191"/>
      <c r="C116" s="191"/>
      <c r="D116" s="191"/>
      <c r="E116" s="191"/>
      <c r="F116" s="191"/>
    </row>
    <row r="117" spans="1:6" s="161" customFormat="1" x14ac:dyDescent="0.3">
      <c r="A117" s="191"/>
      <c r="B117" s="191"/>
      <c r="C117" s="191"/>
      <c r="D117" s="191"/>
      <c r="E117" s="191"/>
      <c r="F117" s="191"/>
    </row>
    <row r="118" spans="1:6" s="161" customFormat="1" x14ac:dyDescent="0.3">
      <c r="A118" s="191"/>
      <c r="B118" s="191"/>
      <c r="C118" s="191"/>
      <c r="D118" s="191"/>
      <c r="E118" s="191"/>
      <c r="F118" s="191"/>
    </row>
    <row r="119" spans="1:6" s="161" customFormat="1" x14ac:dyDescent="0.3">
      <c r="A119" s="191"/>
      <c r="B119" s="191"/>
      <c r="C119" s="191"/>
      <c r="D119" s="191"/>
      <c r="E119" s="191"/>
      <c r="F119" s="191"/>
    </row>
    <row r="120" spans="1:6" s="161" customFormat="1" x14ac:dyDescent="0.3">
      <c r="A120" s="191"/>
      <c r="B120" s="191"/>
      <c r="C120" s="191"/>
      <c r="D120" s="191"/>
      <c r="E120" s="191"/>
      <c r="F120" s="191"/>
    </row>
    <row r="121" spans="1:6" s="161" customFormat="1" x14ac:dyDescent="0.3">
      <c r="A121" s="191"/>
      <c r="B121" s="191"/>
      <c r="C121" s="191"/>
      <c r="D121" s="191"/>
      <c r="E121" s="191"/>
      <c r="F121" s="191"/>
    </row>
    <row r="122" spans="1:6" s="161" customFormat="1" x14ac:dyDescent="0.3">
      <c r="A122" s="191"/>
      <c r="B122" s="191"/>
      <c r="C122" s="191"/>
      <c r="D122" s="191"/>
      <c r="E122" s="191"/>
      <c r="F122" s="191"/>
    </row>
    <row r="123" spans="1:6" s="161" customFormat="1" x14ac:dyDescent="0.3">
      <c r="A123" s="191"/>
      <c r="B123" s="191"/>
      <c r="C123" s="191"/>
      <c r="D123" s="191"/>
      <c r="E123" s="191"/>
      <c r="F123" s="191"/>
    </row>
    <row r="124" spans="1:6" s="161" customFormat="1" x14ac:dyDescent="0.3">
      <c r="A124" s="191"/>
      <c r="B124" s="191"/>
      <c r="C124" s="191"/>
      <c r="D124" s="191"/>
      <c r="E124" s="191"/>
      <c r="F124" s="191"/>
    </row>
    <row r="125" spans="1:6" s="161" customFormat="1" x14ac:dyDescent="0.3">
      <c r="A125" s="191"/>
      <c r="B125" s="191"/>
      <c r="C125" s="191"/>
      <c r="D125" s="191"/>
      <c r="E125" s="191"/>
      <c r="F125" s="191"/>
    </row>
    <row r="126" spans="1:6" s="161" customFormat="1" x14ac:dyDescent="0.3">
      <c r="A126" s="191"/>
      <c r="B126" s="191"/>
      <c r="C126" s="191"/>
      <c r="D126" s="191"/>
      <c r="E126" s="191"/>
      <c r="F126" s="191"/>
    </row>
    <row r="127" spans="1:6" s="161" customFormat="1" x14ac:dyDescent="0.3">
      <c r="A127" s="191"/>
      <c r="B127" s="191"/>
      <c r="C127" s="191"/>
      <c r="D127" s="191"/>
      <c r="E127" s="191"/>
      <c r="F127" s="191"/>
    </row>
    <row r="128" spans="1:6" s="161" customFormat="1" x14ac:dyDescent="0.3">
      <c r="A128" s="191"/>
      <c r="B128" s="191"/>
      <c r="C128" s="191"/>
      <c r="D128" s="191"/>
      <c r="E128" s="191"/>
      <c r="F128" s="191"/>
    </row>
    <row r="129" spans="1:6" s="161" customFormat="1" x14ac:dyDescent="0.3">
      <c r="A129" s="191"/>
      <c r="B129" s="191"/>
      <c r="C129" s="191"/>
      <c r="D129" s="191"/>
      <c r="E129" s="191"/>
      <c r="F129" s="191"/>
    </row>
    <row r="130" spans="1:6" s="161" customFormat="1" x14ac:dyDescent="0.3">
      <c r="A130" s="191"/>
      <c r="B130" s="191"/>
      <c r="C130" s="191"/>
      <c r="D130" s="191"/>
      <c r="E130" s="191"/>
      <c r="F130" s="191"/>
    </row>
    <row r="131" spans="1:6" s="161" customFormat="1" x14ac:dyDescent="0.3">
      <c r="A131" s="191"/>
      <c r="B131" s="191"/>
      <c r="C131" s="191"/>
      <c r="D131" s="191"/>
      <c r="E131" s="191"/>
      <c r="F131" s="191"/>
    </row>
    <row r="132" spans="1:6" s="161" customFormat="1" x14ac:dyDescent="0.3">
      <c r="A132" s="191"/>
      <c r="B132" s="191"/>
      <c r="C132" s="191"/>
      <c r="D132" s="191"/>
      <c r="E132" s="191"/>
      <c r="F132" s="191"/>
    </row>
    <row r="133" spans="1:6" s="161" customFormat="1" x14ac:dyDescent="0.3">
      <c r="A133" s="191"/>
      <c r="B133" s="191"/>
      <c r="C133" s="191"/>
      <c r="D133" s="191"/>
      <c r="E133" s="191"/>
      <c r="F133" s="191"/>
    </row>
    <row r="134" spans="1:6" s="161" customFormat="1" x14ac:dyDescent="0.3">
      <c r="A134" s="191"/>
      <c r="B134" s="191"/>
      <c r="C134" s="191"/>
      <c r="D134" s="191"/>
      <c r="E134" s="191"/>
      <c r="F134" s="191"/>
    </row>
    <row r="135" spans="1:6" s="161" customFormat="1" x14ac:dyDescent="0.3">
      <c r="A135" s="191"/>
      <c r="B135" s="191"/>
      <c r="C135" s="191"/>
      <c r="D135" s="191"/>
      <c r="E135" s="191"/>
      <c r="F135" s="191"/>
    </row>
    <row r="136" spans="1:6" s="161" customFormat="1" x14ac:dyDescent="0.3">
      <c r="A136" s="191"/>
      <c r="B136" s="191"/>
      <c r="C136" s="191"/>
      <c r="D136" s="191"/>
      <c r="E136" s="191"/>
      <c r="F136" s="191"/>
    </row>
    <row r="137" spans="1:6" s="161" customFormat="1" x14ac:dyDescent="0.3">
      <c r="A137" s="191"/>
      <c r="B137" s="191"/>
      <c r="C137" s="191"/>
      <c r="D137" s="191"/>
      <c r="E137" s="191"/>
      <c r="F137" s="191"/>
    </row>
    <row r="138" spans="1:6" s="161" customFormat="1" x14ac:dyDescent="0.3">
      <c r="A138" s="191"/>
      <c r="B138" s="191"/>
      <c r="C138" s="191"/>
      <c r="D138" s="191"/>
      <c r="E138" s="191"/>
      <c r="F138" s="191"/>
    </row>
    <row r="139" spans="1:6" s="161" customFormat="1" x14ac:dyDescent="0.3">
      <c r="A139" s="191"/>
      <c r="B139" s="191"/>
      <c r="C139" s="191"/>
      <c r="D139" s="191"/>
      <c r="E139" s="191"/>
      <c r="F139" s="191"/>
    </row>
    <row r="140" spans="1:6" s="161" customFormat="1" x14ac:dyDescent="0.3">
      <c r="A140" s="191"/>
      <c r="B140" s="191"/>
      <c r="C140" s="191"/>
      <c r="D140" s="191"/>
      <c r="E140" s="191"/>
      <c r="F140" s="191"/>
    </row>
    <row r="141" spans="1:6" s="161" customFormat="1" x14ac:dyDescent="0.3">
      <c r="A141" s="191"/>
      <c r="B141" s="191"/>
      <c r="C141" s="191"/>
      <c r="D141" s="191"/>
      <c r="E141" s="191"/>
      <c r="F141" s="191"/>
    </row>
    <row r="142" spans="1:6" s="161" customFormat="1" x14ac:dyDescent="0.3">
      <c r="A142" s="191"/>
      <c r="B142" s="191"/>
      <c r="C142" s="191"/>
      <c r="D142" s="191"/>
      <c r="E142" s="191"/>
      <c r="F142" s="191"/>
    </row>
    <row r="143" spans="1:6" s="161" customFormat="1" x14ac:dyDescent="0.3">
      <c r="A143" s="191"/>
      <c r="B143" s="191"/>
      <c r="C143" s="191"/>
      <c r="D143" s="191"/>
      <c r="E143" s="191"/>
      <c r="F143" s="191"/>
    </row>
    <row r="144" spans="1:6" s="161" customFormat="1" x14ac:dyDescent="0.3">
      <c r="A144" s="191"/>
      <c r="B144" s="191"/>
      <c r="C144" s="191"/>
      <c r="D144" s="191"/>
      <c r="E144" s="191"/>
      <c r="F144" s="191"/>
    </row>
    <row r="145" spans="1:6" s="161" customFormat="1" x14ac:dyDescent="0.3">
      <c r="A145" s="191"/>
      <c r="B145" s="191"/>
      <c r="C145" s="191"/>
      <c r="D145" s="191"/>
      <c r="E145" s="191"/>
      <c r="F145" s="191"/>
    </row>
    <row r="146" spans="1:6" s="161" customFormat="1" x14ac:dyDescent="0.3">
      <c r="A146" s="191"/>
      <c r="B146" s="191"/>
      <c r="C146" s="191"/>
      <c r="D146" s="191"/>
      <c r="E146" s="191"/>
      <c r="F146" s="191"/>
    </row>
    <row r="147" spans="1:6" s="161" customFormat="1" x14ac:dyDescent="0.3">
      <c r="A147" s="191"/>
      <c r="B147" s="191"/>
      <c r="C147" s="191"/>
      <c r="D147" s="191"/>
      <c r="E147" s="191"/>
      <c r="F147" s="191"/>
    </row>
    <row r="148" spans="1:6" s="161" customFormat="1" x14ac:dyDescent="0.3">
      <c r="A148" s="191"/>
      <c r="B148" s="191"/>
      <c r="C148" s="191"/>
      <c r="D148" s="191"/>
      <c r="E148" s="191"/>
      <c r="F148" s="191"/>
    </row>
    <row r="149" spans="1:6" s="161" customFormat="1" x14ac:dyDescent="0.3">
      <c r="A149" s="191"/>
      <c r="B149" s="191"/>
      <c r="C149" s="191"/>
      <c r="D149" s="191"/>
      <c r="E149" s="191"/>
      <c r="F149" s="191"/>
    </row>
    <row r="150" spans="1:6" s="161" customFormat="1" x14ac:dyDescent="0.3">
      <c r="A150" s="191"/>
      <c r="B150" s="191"/>
      <c r="C150" s="191"/>
      <c r="D150" s="191"/>
      <c r="E150" s="191"/>
      <c r="F150" s="191"/>
    </row>
    <row r="151" spans="1:6" s="161" customFormat="1" x14ac:dyDescent="0.3">
      <c r="A151" s="191"/>
      <c r="B151" s="191"/>
      <c r="C151" s="191"/>
      <c r="D151" s="191"/>
      <c r="E151" s="191"/>
      <c r="F151" s="191"/>
    </row>
    <row r="152" spans="1:6" s="161" customFormat="1" x14ac:dyDescent="0.3">
      <c r="A152" s="191"/>
      <c r="B152" s="191"/>
      <c r="C152" s="191"/>
      <c r="D152" s="191"/>
      <c r="E152" s="191"/>
      <c r="F152" s="191"/>
    </row>
    <row r="153" spans="1:6" s="161" customFormat="1" x14ac:dyDescent="0.3">
      <c r="A153" s="191"/>
      <c r="B153" s="191"/>
      <c r="C153" s="191"/>
      <c r="D153" s="191"/>
      <c r="E153" s="191"/>
      <c r="F153" s="191"/>
    </row>
    <row r="154" spans="1:6" s="161" customFormat="1" x14ac:dyDescent="0.3">
      <c r="A154" s="191"/>
      <c r="B154" s="191"/>
      <c r="C154" s="191"/>
      <c r="D154" s="191"/>
      <c r="E154" s="191"/>
      <c r="F154" s="191"/>
    </row>
    <row r="155" spans="1:6" s="161" customFormat="1" x14ac:dyDescent="0.3">
      <c r="A155" s="191"/>
      <c r="B155" s="191"/>
      <c r="C155" s="191"/>
      <c r="D155" s="191"/>
      <c r="E155" s="191"/>
      <c r="F155" s="191"/>
    </row>
    <row r="156" spans="1:6" s="161" customFormat="1" x14ac:dyDescent="0.3">
      <c r="A156" s="191"/>
      <c r="B156" s="191"/>
      <c r="C156" s="191"/>
      <c r="D156" s="191"/>
      <c r="E156" s="191"/>
      <c r="F156" s="191"/>
    </row>
    <row r="157" spans="1:6" s="161" customFormat="1" x14ac:dyDescent="0.3">
      <c r="A157" s="191"/>
      <c r="B157" s="191"/>
      <c r="C157" s="191"/>
      <c r="D157" s="191"/>
      <c r="E157" s="191"/>
      <c r="F157" s="191"/>
    </row>
    <row r="158" spans="1:6" s="161" customFormat="1" x14ac:dyDescent="0.3">
      <c r="A158" s="191"/>
      <c r="B158" s="191"/>
      <c r="C158" s="191"/>
      <c r="D158" s="191"/>
      <c r="E158" s="191"/>
      <c r="F158" s="191"/>
    </row>
    <row r="159" spans="1:6" s="161" customFormat="1" x14ac:dyDescent="0.3">
      <c r="A159" s="191"/>
      <c r="B159" s="191"/>
      <c r="C159" s="191"/>
      <c r="D159" s="191"/>
      <c r="E159" s="191"/>
      <c r="F159" s="191"/>
    </row>
    <row r="160" spans="1:6" s="161" customFormat="1" x14ac:dyDescent="0.3">
      <c r="A160" s="191"/>
      <c r="B160" s="191"/>
      <c r="C160" s="191"/>
      <c r="D160" s="191"/>
      <c r="E160" s="191"/>
      <c r="F160" s="191"/>
    </row>
    <row r="161" spans="1:6" s="161" customFormat="1" x14ac:dyDescent="0.3">
      <c r="A161" s="191"/>
      <c r="B161" s="191"/>
      <c r="C161" s="191"/>
      <c r="D161" s="191"/>
      <c r="E161" s="191"/>
      <c r="F161" s="191"/>
    </row>
    <row r="162" spans="1:6" s="161" customFormat="1" x14ac:dyDescent="0.3">
      <c r="A162" s="191"/>
      <c r="B162" s="191"/>
      <c r="C162" s="191"/>
      <c r="D162" s="191"/>
      <c r="E162" s="191"/>
      <c r="F162" s="191"/>
    </row>
    <row r="163" spans="1:6" s="161" customFormat="1" x14ac:dyDescent="0.3">
      <c r="A163" s="191"/>
      <c r="B163" s="191"/>
      <c r="C163" s="191"/>
      <c r="D163" s="191"/>
      <c r="E163" s="191"/>
      <c r="F163" s="191"/>
    </row>
    <row r="164" spans="1:6" s="161" customFormat="1" x14ac:dyDescent="0.3">
      <c r="A164" s="191"/>
      <c r="B164" s="191"/>
      <c r="C164" s="191"/>
      <c r="D164" s="191"/>
      <c r="E164" s="191"/>
      <c r="F164" s="191"/>
    </row>
    <row r="165" spans="1:6" s="161" customFormat="1" x14ac:dyDescent="0.3">
      <c r="A165" s="191"/>
      <c r="B165" s="191"/>
      <c r="C165" s="191"/>
      <c r="D165" s="191"/>
      <c r="E165" s="191"/>
      <c r="F165" s="191"/>
    </row>
    <row r="166" spans="1:6" s="161" customFormat="1" x14ac:dyDescent="0.3">
      <c r="A166" s="191"/>
      <c r="B166" s="191"/>
      <c r="C166" s="191"/>
      <c r="D166" s="191"/>
      <c r="E166" s="191"/>
      <c r="F166" s="191"/>
    </row>
    <row r="167" spans="1:6" s="161" customFormat="1" x14ac:dyDescent="0.3">
      <c r="A167" s="191"/>
      <c r="B167" s="191"/>
      <c r="C167" s="191"/>
      <c r="D167" s="191"/>
      <c r="E167" s="191"/>
      <c r="F167" s="191"/>
    </row>
    <row r="168" spans="1:6" s="161" customFormat="1" x14ac:dyDescent="0.3">
      <c r="A168" s="191"/>
      <c r="B168" s="191"/>
      <c r="C168" s="191"/>
      <c r="D168" s="191"/>
      <c r="E168" s="191"/>
      <c r="F168" s="191"/>
    </row>
    <row r="169" spans="1:6" s="161" customFormat="1" x14ac:dyDescent="0.3">
      <c r="A169" s="191"/>
      <c r="B169" s="191"/>
      <c r="C169" s="191"/>
      <c r="D169" s="191"/>
      <c r="E169" s="191"/>
      <c r="F169" s="191"/>
    </row>
    <row r="170" spans="1:6" s="161" customFormat="1" x14ac:dyDescent="0.3">
      <c r="A170" s="191"/>
      <c r="B170" s="191"/>
      <c r="C170" s="191"/>
      <c r="D170" s="191"/>
      <c r="E170" s="191"/>
      <c r="F170" s="191"/>
    </row>
    <row r="171" spans="1:6" s="161" customFormat="1" x14ac:dyDescent="0.3">
      <c r="A171" s="191"/>
      <c r="B171" s="191"/>
      <c r="C171" s="191"/>
      <c r="D171" s="191"/>
      <c r="E171" s="191"/>
      <c r="F171" s="191"/>
    </row>
    <row r="172" spans="1:6" s="161" customFormat="1" x14ac:dyDescent="0.3">
      <c r="A172" s="191"/>
      <c r="B172" s="191"/>
      <c r="C172" s="191"/>
      <c r="D172" s="191"/>
      <c r="E172" s="191"/>
      <c r="F172" s="191"/>
    </row>
    <row r="173" spans="1:6" s="161" customFormat="1" x14ac:dyDescent="0.3">
      <c r="A173" s="191"/>
      <c r="B173" s="191"/>
      <c r="C173" s="191"/>
      <c r="D173" s="191"/>
      <c r="E173" s="191"/>
      <c r="F173" s="191"/>
    </row>
    <row r="174" spans="1:6" s="161" customFormat="1" x14ac:dyDescent="0.3">
      <c r="A174" s="191"/>
      <c r="B174" s="191"/>
      <c r="C174" s="191"/>
      <c r="D174" s="191"/>
      <c r="E174" s="191"/>
      <c r="F174" s="191"/>
    </row>
    <row r="175" spans="1:6" s="161" customFormat="1" x14ac:dyDescent="0.3">
      <c r="A175" s="191"/>
      <c r="B175" s="191"/>
      <c r="C175" s="191"/>
      <c r="D175" s="191"/>
      <c r="E175" s="191"/>
      <c r="F175" s="191"/>
    </row>
    <row r="176" spans="1:6" s="161" customFormat="1" x14ac:dyDescent="0.3">
      <c r="A176" s="191"/>
      <c r="B176" s="191"/>
      <c r="C176" s="191"/>
      <c r="D176" s="191"/>
      <c r="E176" s="191"/>
      <c r="F176" s="191"/>
    </row>
    <row r="177" spans="1:6" s="161" customFormat="1" x14ac:dyDescent="0.3">
      <c r="A177" s="191"/>
      <c r="B177" s="191"/>
      <c r="C177" s="191"/>
      <c r="D177" s="191"/>
      <c r="E177" s="191"/>
      <c r="F177" s="191"/>
    </row>
    <row r="178" spans="1:6" s="161" customFormat="1" x14ac:dyDescent="0.3">
      <c r="A178" s="191"/>
      <c r="B178" s="191"/>
      <c r="C178" s="191"/>
      <c r="D178" s="191"/>
      <c r="E178" s="191"/>
      <c r="F178" s="191"/>
    </row>
    <row r="179" spans="1:6" s="161" customFormat="1" x14ac:dyDescent="0.3">
      <c r="A179" s="191"/>
      <c r="B179" s="191"/>
      <c r="C179" s="191"/>
      <c r="D179" s="191"/>
      <c r="E179" s="191"/>
      <c r="F179" s="191"/>
    </row>
    <row r="180" spans="1:6" s="161" customFormat="1" x14ac:dyDescent="0.3">
      <c r="A180" s="191"/>
      <c r="B180" s="191"/>
      <c r="C180" s="191"/>
      <c r="D180" s="191"/>
      <c r="E180" s="191"/>
      <c r="F180" s="191"/>
    </row>
    <row r="181" spans="1:6" s="161" customFormat="1" x14ac:dyDescent="0.3">
      <c r="A181" s="191"/>
      <c r="B181" s="191"/>
      <c r="C181" s="191"/>
      <c r="D181" s="191"/>
      <c r="E181" s="191"/>
      <c r="F181" s="191"/>
    </row>
    <row r="182" spans="1:6" s="161" customFormat="1" x14ac:dyDescent="0.3">
      <c r="A182" s="191"/>
      <c r="B182" s="191"/>
      <c r="C182" s="191"/>
      <c r="D182" s="191"/>
      <c r="E182" s="191"/>
      <c r="F182" s="191"/>
    </row>
    <row r="183" spans="1:6" s="161" customFormat="1" x14ac:dyDescent="0.3">
      <c r="A183" s="191"/>
      <c r="B183" s="191"/>
      <c r="C183" s="191"/>
      <c r="D183" s="191"/>
      <c r="E183" s="191"/>
      <c r="F183" s="191"/>
    </row>
    <row r="184" spans="1:6" s="161" customFormat="1" x14ac:dyDescent="0.3">
      <c r="A184" s="191"/>
      <c r="B184" s="191"/>
      <c r="C184" s="191"/>
      <c r="D184" s="191"/>
      <c r="E184" s="191"/>
      <c r="F184" s="191"/>
    </row>
    <row r="185" spans="1:6" s="161" customFormat="1" x14ac:dyDescent="0.3">
      <c r="A185" s="191"/>
      <c r="B185" s="191"/>
      <c r="C185" s="191"/>
      <c r="D185" s="191"/>
      <c r="E185" s="191"/>
      <c r="F185" s="191"/>
    </row>
    <row r="186" spans="1:6" s="161" customFormat="1" x14ac:dyDescent="0.3">
      <c r="A186" s="191"/>
      <c r="B186" s="191"/>
      <c r="C186" s="191"/>
      <c r="D186" s="191"/>
      <c r="E186" s="191"/>
      <c r="F186" s="191"/>
    </row>
    <row r="187" spans="1:6" s="161" customFormat="1" x14ac:dyDescent="0.3">
      <c r="A187" s="191"/>
      <c r="B187" s="191"/>
      <c r="C187" s="191"/>
      <c r="D187" s="191"/>
      <c r="E187" s="191"/>
      <c r="F187" s="191"/>
    </row>
    <row r="188" spans="1:6" s="161" customFormat="1" x14ac:dyDescent="0.3">
      <c r="A188" s="191"/>
      <c r="B188" s="191"/>
      <c r="C188" s="191"/>
      <c r="D188" s="191"/>
      <c r="E188" s="191"/>
      <c r="F188" s="191"/>
    </row>
    <row r="189" spans="1:6" s="161" customFormat="1" x14ac:dyDescent="0.3">
      <c r="A189" s="191"/>
      <c r="B189" s="191"/>
      <c r="C189" s="191"/>
      <c r="D189" s="191"/>
      <c r="E189" s="191"/>
      <c r="F189" s="191"/>
    </row>
    <row r="190" spans="1:6" s="161" customFormat="1" x14ac:dyDescent="0.3">
      <c r="A190" s="191"/>
      <c r="B190" s="191"/>
      <c r="C190" s="191"/>
      <c r="D190" s="191"/>
      <c r="E190" s="191"/>
      <c r="F190" s="191"/>
    </row>
    <row r="191" spans="1:6" s="161" customFormat="1" x14ac:dyDescent="0.3">
      <c r="A191" s="191"/>
      <c r="B191" s="191"/>
      <c r="C191" s="191"/>
      <c r="D191" s="191"/>
      <c r="E191" s="191"/>
      <c r="F191" s="191"/>
    </row>
    <row r="192" spans="1:6" s="161" customFormat="1" x14ac:dyDescent="0.3">
      <c r="A192" s="191"/>
      <c r="B192" s="191"/>
      <c r="C192" s="191"/>
      <c r="D192" s="191"/>
      <c r="E192" s="191"/>
      <c r="F192" s="191"/>
    </row>
    <row r="193" spans="1:6" s="161" customFormat="1" x14ac:dyDescent="0.3">
      <c r="A193" s="191"/>
      <c r="B193" s="191"/>
      <c r="C193" s="191"/>
      <c r="D193" s="191"/>
      <c r="E193" s="191"/>
      <c r="F193" s="191"/>
    </row>
    <row r="194" spans="1:6" s="161" customFormat="1" x14ac:dyDescent="0.3">
      <c r="A194" s="191"/>
      <c r="B194" s="191"/>
      <c r="C194" s="191"/>
      <c r="D194" s="191"/>
      <c r="E194" s="191"/>
      <c r="F194" s="191"/>
    </row>
    <row r="195" spans="1:6" s="161" customFormat="1" x14ac:dyDescent="0.3">
      <c r="A195" s="191"/>
      <c r="B195" s="191"/>
      <c r="C195" s="191"/>
      <c r="D195" s="191"/>
      <c r="E195" s="191"/>
      <c r="F195" s="191"/>
    </row>
    <row r="196" spans="1:6" s="161" customFormat="1" x14ac:dyDescent="0.3">
      <c r="A196" s="191"/>
      <c r="B196" s="191"/>
      <c r="C196" s="191"/>
      <c r="D196" s="191"/>
      <c r="E196" s="191"/>
      <c r="F196" s="191"/>
    </row>
    <row r="197" spans="1:6" s="161" customFormat="1" x14ac:dyDescent="0.3">
      <c r="A197" s="191"/>
      <c r="B197" s="191"/>
      <c r="C197" s="191"/>
      <c r="D197" s="191"/>
      <c r="E197" s="191"/>
      <c r="F197" s="191"/>
    </row>
  </sheetData>
  <mergeCells count="13">
    <mergeCell ref="E3:F3"/>
    <mergeCell ref="E60:F60"/>
    <mergeCell ref="B16:F16"/>
    <mergeCell ref="B21:F21"/>
    <mergeCell ref="A60:B60"/>
    <mergeCell ref="A61:B61"/>
    <mergeCell ref="A8:F8"/>
    <mergeCell ref="A9:F9"/>
    <mergeCell ref="A10:F10"/>
    <mergeCell ref="A12:A14"/>
    <mergeCell ref="B12:B14"/>
    <mergeCell ref="C12:D12"/>
    <mergeCell ref="E12:F12"/>
  </mergeCells>
  <printOptions horizontalCentered="1" verticalCentered="1"/>
  <pageMargins left="1.1811023622047245" right="0.39370078740157483" top="0.78740157480314965" bottom="0.78740157480314965" header="0.31496062992125984" footer="0.31496062992125984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96"/>
  <sheetViews>
    <sheetView view="pageBreakPreview" topLeftCell="A49" zoomScale="110" zoomScaleNormal="110" zoomScaleSheetLayoutView="110" workbookViewId="0">
      <selection activeCell="A60" sqref="A60:B60"/>
    </sheetView>
  </sheetViews>
  <sheetFormatPr defaultColWidth="58.85546875" defaultRowHeight="28.5" customHeight="1" x14ac:dyDescent="0.3"/>
  <cols>
    <col min="1" max="1" width="6.7109375" style="156" bestFit="1" customWidth="1"/>
    <col min="2" max="2" width="58.85546875" style="156"/>
    <col min="3" max="3" width="22.85546875" style="156" bestFit="1" customWidth="1"/>
    <col min="4" max="4" width="17.85546875" style="156" customWidth="1"/>
    <col min="5" max="5" width="22.85546875" style="156" bestFit="1" customWidth="1"/>
    <col min="6" max="6" width="18.7109375" style="156" customWidth="1"/>
    <col min="7" max="7" width="22.85546875" style="156" bestFit="1" customWidth="1"/>
    <col min="8" max="8" width="18.5703125" style="156" customWidth="1"/>
    <col min="9" max="9" width="26.5703125" style="161" customWidth="1"/>
    <col min="10" max="10" width="17.5703125" style="156" customWidth="1"/>
    <col min="11" max="16384" width="58.85546875" style="156"/>
  </cols>
  <sheetData>
    <row r="1" spans="1:10" ht="28.5" customHeight="1" x14ac:dyDescent="0.3">
      <c r="I1" s="2" t="s">
        <v>81</v>
      </c>
      <c r="J1" s="1"/>
    </row>
    <row r="2" spans="1:10" ht="18.75" x14ac:dyDescent="0.3">
      <c r="I2" s="3" t="s">
        <v>83</v>
      </c>
      <c r="J2" s="1"/>
    </row>
    <row r="3" spans="1:10" ht="38.25" customHeight="1" x14ac:dyDescent="0.3">
      <c r="I3" s="4" t="s">
        <v>122</v>
      </c>
      <c r="J3" s="4"/>
    </row>
    <row r="4" spans="1:10" ht="18.75" x14ac:dyDescent="0.3">
      <c r="I4" s="3" t="s">
        <v>123</v>
      </c>
      <c r="J4" s="1"/>
    </row>
    <row r="5" spans="1:10" ht="28.5" customHeight="1" x14ac:dyDescent="0.3">
      <c r="I5" s="5" t="s">
        <v>105</v>
      </c>
      <c r="J5" s="1"/>
    </row>
    <row r="6" spans="1:10" ht="28.5" customHeight="1" x14ac:dyDescent="0.3">
      <c r="J6" s="1"/>
    </row>
    <row r="7" spans="1:10" ht="28.5" customHeight="1" x14ac:dyDescent="0.3">
      <c r="B7" s="162"/>
      <c r="C7" s="162"/>
      <c r="D7" s="162"/>
      <c r="E7" s="162"/>
      <c r="F7" s="162"/>
      <c r="G7" s="162"/>
      <c r="H7" s="162"/>
      <c r="I7" s="162"/>
    </row>
    <row r="8" spans="1:10" ht="28.5" customHeight="1" x14ac:dyDescent="0.3">
      <c r="A8" s="8" t="s">
        <v>49</v>
      </c>
      <c r="B8" s="8"/>
      <c r="C8" s="8"/>
      <c r="D8" s="8"/>
      <c r="E8" s="8"/>
      <c r="F8" s="8"/>
      <c r="G8" s="8"/>
      <c r="H8" s="8"/>
      <c r="I8" s="8"/>
      <c r="J8" s="8"/>
    </row>
    <row r="9" spans="1:10" ht="28.5" customHeight="1" x14ac:dyDescent="0.3">
      <c r="A9" s="8" t="s">
        <v>130</v>
      </c>
      <c r="B9" s="8"/>
      <c r="C9" s="8"/>
      <c r="D9" s="8"/>
      <c r="E9" s="8"/>
      <c r="F9" s="8"/>
      <c r="G9" s="8"/>
      <c r="H9" s="8"/>
      <c r="I9" s="8"/>
      <c r="J9" s="8"/>
    </row>
    <row r="10" spans="1:10" ht="28.5" customHeight="1" x14ac:dyDescent="0.3">
      <c r="A10" s="8" t="s">
        <v>82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28.5" customHeight="1" thickBot="1" x14ac:dyDescent="0.35">
      <c r="J11" s="10"/>
    </row>
    <row r="12" spans="1:10" s="163" customFormat="1" ht="117.75" customHeight="1" x14ac:dyDescent="0.25">
      <c r="A12" s="11" t="s">
        <v>0</v>
      </c>
      <c r="B12" s="12" t="s">
        <v>50</v>
      </c>
      <c r="C12" s="125" t="s">
        <v>112</v>
      </c>
      <c r="D12" s="13"/>
      <c r="E12" s="125" t="s">
        <v>113</v>
      </c>
      <c r="F12" s="13"/>
      <c r="G12" s="65" t="s">
        <v>114</v>
      </c>
      <c r="H12" s="126"/>
      <c r="I12" s="65" t="s">
        <v>115</v>
      </c>
      <c r="J12" s="66"/>
    </row>
    <row r="13" spans="1:10" ht="28.5" customHeight="1" x14ac:dyDescent="0.3">
      <c r="A13" s="14"/>
      <c r="B13" s="15"/>
      <c r="C13" s="112" t="s">
        <v>59</v>
      </c>
      <c r="D13" s="16" t="s">
        <v>94</v>
      </c>
      <c r="E13" s="112" t="s">
        <v>59</v>
      </c>
      <c r="F13" s="16" t="s">
        <v>94</v>
      </c>
      <c r="G13" s="112" t="s">
        <v>59</v>
      </c>
      <c r="H13" s="16" t="s">
        <v>94</v>
      </c>
      <c r="I13" s="112" t="s">
        <v>59</v>
      </c>
      <c r="J13" s="17" t="s">
        <v>94</v>
      </c>
    </row>
    <row r="14" spans="1:10" ht="28.5" customHeight="1" x14ac:dyDescent="0.3">
      <c r="A14" s="14"/>
      <c r="B14" s="15"/>
      <c r="C14" s="18" t="s">
        <v>73</v>
      </c>
      <c r="D14" s="19" t="s">
        <v>48</v>
      </c>
      <c r="E14" s="18" t="s">
        <v>73</v>
      </c>
      <c r="F14" s="19" t="s">
        <v>48</v>
      </c>
      <c r="G14" s="18" t="s">
        <v>73</v>
      </c>
      <c r="H14" s="19" t="s">
        <v>48</v>
      </c>
      <c r="I14" s="18" t="s">
        <v>73</v>
      </c>
      <c r="J14" s="20" t="s">
        <v>48</v>
      </c>
    </row>
    <row r="15" spans="1:10" ht="28.5" customHeight="1" x14ac:dyDescent="0.3">
      <c r="A15" s="21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22">
        <v>9</v>
      </c>
      <c r="I15" s="18">
        <v>9</v>
      </c>
      <c r="J15" s="24">
        <v>10</v>
      </c>
    </row>
    <row r="16" spans="1:10" ht="28.5" customHeight="1" x14ac:dyDescent="0.3">
      <c r="A16" s="21"/>
      <c r="B16" s="30" t="s">
        <v>106</v>
      </c>
      <c r="C16" s="31"/>
      <c r="D16" s="31"/>
      <c r="E16" s="31"/>
      <c r="F16" s="31"/>
      <c r="G16" s="31"/>
      <c r="H16" s="31"/>
      <c r="I16" s="31"/>
      <c r="J16" s="32"/>
    </row>
    <row r="17" spans="1:12" ht="28.5" customHeight="1" x14ac:dyDescent="0.3">
      <c r="A17" s="25" t="s">
        <v>61</v>
      </c>
      <c r="B17" s="26" t="s">
        <v>65</v>
      </c>
      <c r="C17" s="18" t="s">
        <v>67</v>
      </c>
      <c r="D17" s="28">
        <f>SUM(D18:D20)</f>
        <v>2088.98</v>
      </c>
      <c r="E17" s="18" t="s">
        <v>67</v>
      </c>
      <c r="F17" s="28">
        <f>SUM(F18:F20)</f>
        <v>2669.7</v>
      </c>
      <c r="G17" s="18" t="s">
        <v>67</v>
      </c>
      <c r="H17" s="28">
        <f>SUM(H18:H20)</f>
        <v>2540.1299999999997</v>
      </c>
      <c r="I17" s="18" t="s">
        <v>67</v>
      </c>
      <c r="J17" s="164">
        <f>SUM(J18:J20)</f>
        <v>3484.3199999999997</v>
      </c>
    </row>
    <row r="18" spans="1:12" ht="28.5" customHeight="1" x14ac:dyDescent="0.3">
      <c r="A18" s="25" t="s">
        <v>126</v>
      </c>
      <c r="B18" s="26" t="s">
        <v>63</v>
      </c>
      <c r="C18" s="18" t="s">
        <v>67</v>
      </c>
      <c r="D18" s="165">
        <f>'Додаток 1'!D15</f>
        <v>1532.34</v>
      </c>
      <c r="E18" s="18" t="s">
        <v>67</v>
      </c>
      <c r="F18" s="165">
        <f>'Додаток 1'!D15</f>
        <v>1532.34</v>
      </c>
      <c r="G18" s="18" t="s">
        <v>67</v>
      </c>
      <c r="H18" s="167">
        <f>'Додаток 1'!F15</f>
        <v>1964.56</v>
      </c>
      <c r="I18" s="18" t="s">
        <v>67</v>
      </c>
      <c r="J18" s="29">
        <f>'Додаток 1'!F15</f>
        <v>1964.56</v>
      </c>
    </row>
    <row r="19" spans="1:12" ht="28.5" customHeight="1" x14ac:dyDescent="0.3">
      <c r="A19" s="25" t="s">
        <v>127</v>
      </c>
      <c r="B19" s="26" t="s">
        <v>64</v>
      </c>
      <c r="C19" s="18" t="s">
        <v>67</v>
      </c>
      <c r="D19" s="167">
        <f>'Додаток 2'!D16</f>
        <v>511.94</v>
      </c>
      <c r="E19" s="18" t="s">
        <v>67</v>
      </c>
      <c r="F19" s="167">
        <f>'Додаток 2'!D16</f>
        <v>511.94</v>
      </c>
      <c r="G19" s="18" t="s">
        <v>67</v>
      </c>
      <c r="H19" s="167">
        <f>'Додаток 2'!F16</f>
        <v>530.87</v>
      </c>
      <c r="I19" s="18" t="s">
        <v>67</v>
      </c>
      <c r="J19" s="29">
        <f>'Додаток 2'!F16</f>
        <v>530.87</v>
      </c>
    </row>
    <row r="20" spans="1:12" ht="28.5" customHeight="1" x14ac:dyDescent="0.3">
      <c r="A20" s="25" t="s">
        <v>128</v>
      </c>
      <c r="B20" s="26" t="s">
        <v>66</v>
      </c>
      <c r="C20" s="18" t="s">
        <v>67</v>
      </c>
      <c r="D20" s="165">
        <f>'Додаток 3 (без ІТП)'!D16</f>
        <v>44.7</v>
      </c>
      <c r="E20" s="18" t="s">
        <v>67</v>
      </c>
      <c r="F20" s="165">
        <f>'Додаток 3 (без ІТП)'!F16</f>
        <v>625.41999999999996</v>
      </c>
      <c r="G20" s="18" t="s">
        <v>67</v>
      </c>
      <c r="H20" s="165">
        <f>'Додаток 3 (без ІТП)'!H16</f>
        <v>44.7</v>
      </c>
      <c r="I20" s="18" t="s">
        <v>67</v>
      </c>
      <c r="J20" s="164">
        <f>'Додаток 3 (без ІТП)'!J16</f>
        <v>988.89</v>
      </c>
    </row>
    <row r="21" spans="1:12" ht="28.5" customHeight="1" x14ac:dyDescent="0.3">
      <c r="A21" s="21"/>
      <c r="B21" s="30" t="s">
        <v>74</v>
      </c>
      <c r="C21" s="31"/>
      <c r="D21" s="31"/>
      <c r="E21" s="31"/>
      <c r="F21" s="31"/>
      <c r="G21" s="31"/>
      <c r="H21" s="31"/>
      <c r="I21" s="31"/>
      <c r="J21" s="32"/>
    </row>
    <row r="22" spans="1:12" s="158" customFormat="1" ht="28.5" customHeight="1" x14ac:dyDescent="0.3">
      <c r="A22" s="25">
        <v>1</v>
      </c>
      <c r="B22" s="34" t="s">
        <v>1</v>
      </c>
      <c r="C22" s="35">
        <f t="shared" ref="C22:H22" si="0">C23+C29+C30+C34</f>
        <v>1473551.4679999999</v>
      </c>
      <c r="D22" s="36">
        <f t="shared" si="0"/>
        <v>1941.38</v>
      </c>
      <c r="E22" s="35">
        <f t="shared" si="0"/>
        <v>1473669.084</v>
      </c>
      <c r="F22" s="36">
        <f t="shared" si="0"/>
        <v>1941.38</v>
      </c>
      <c r="G22" s="35">
        <f t="shared" si="0"/>
        <v>464153.44400000002</v>
      </c>
      <c r="H22" s="36">
        <f t="shared" si="0"/>
        <v>2382.04</v>
      </c>
      <c r="I22" s="35">
        <f>I23+I29+I30+I34</f>
        <v>463759.25200000004</v>
      </c>
      <c r="J22" s="37">
        <f>J23+J29+J30+J34</f>
        <v>2382.04</v>
      </c>
    </row>
    <row r="23" spans="1:12" s="158" customFormat="1" ht="28.5" customHeight="1" x14ac:dyDescent="0.3">
      <c r="A23" s="38" t="s">
        <v>2</v>
      </c>
      <c r="B23" s="34" t="s">
        <v>3</v>
      </c>
      <c r="C23" s="35">
        <f t="shared" ref="C23:H23" si="1">SUM(C24:C28)</f>
        <v>1088702.9550000001</v>
      </c>
      <c r="D23" s="36">
        <f t="shared" si="1"/>
        <v>1433.2600000000002</v>
      </c>
      <c r="E23" s="35">
        <f t="shared" si="1"/>
        <v>1088702.9550000001</v>
      </c>
      <c r="F23" s="35">
        <f t="shared" si="1"/>
        <v>1433.2600000000002</v>
      </c>
      <c r="G23" s="35">
        <f t="shared" si="1"/>
        <v>364232.76300000004</v>
      </c>
      <c r="H23" s="36">
        <f t="shared" si="1"/>
        <v>1866.95</v>
      </c>
      <c r="I23" s="35">
        <f>SUM(I24:I28)</f>
        <v>364232.76300000004</v>
      </c>
      <c r="J23" s="37">
        <f>SUM(J24:J28)</f>
        <v>1866.95</v>
      </c>
    </row>
    <row r="24" spans="1:12" ht="28.5" customHeight="1" x14ac:dyDescent="0.3">
      <c r="A24" s="39" t="s">
        <v>4</v>
      </c>
      <c r="B24" s="40" t="s">
        <v>5</v>
      </c>
      <c r="C24" s="43">
        <f>'Додаток 1'!C19</f>
        <v>801439.196</v>
      </c>
      <c r="D24" s="168">
        <f>'Додаток 1'!D19</f>
        <v>1022.31</v>
      </c>
      <c r="E24" s="43">
        <f>'Додаток 1'!C19</f>
        <v>801439.196</v>
      </c>
      <c r="F24" s="168">
        <f>'Додаток 1'!D19</f>
        <v>1022.31</v>
      </c>
      <c r="G24" s="43">
        <f>'Додаток 1'!E19</f>
        <v>286428.63099999999</v>
      </c>
      <c r="H24" s="168">
        <f>'Додаток 1'!F19</f>
        <v>1436.27</v>
      </c>
      <c r="I24" s="43">
        <f>'Додаток 1'!E19</f>
        <v>286428.63099999999</v>
      </c>
      <c r="J24" s="169">
        <f>'Додаток 1'!F19</f>
        <v>1436.27</v>
      </c>
      <c r="L24" s="158"/>
    </row>
    <row r="25" spans="1:12" ht="28.5" customHeight="1" x14ac:dyDescent="0.3">
      <c r="A25" s="39" t="s">
        <v>6</v>
      </c>
      <c r="B25" s="40" t="s">
        <v>7</v>
      </c>
      <c r="C25" s="43">
        <f>'Додаток 1'!C20+'Додаток 2'!C20</f>
        <v>95262.294999999998</v>
      </c>
      <c r="D25" s="168">
        <f>'Додаток 1'!D20+'Додаток 2'!D20</f>
        <v>134.94</v>
      </c>
      <c r="E25" s="43">
        <f>C25</f>
        <v>95262.294999999998</v>
      </c>
      <c r="F25" s="168">
        <f>D25</f>
        <v>134.94</v>
      </c>
      <c r="G25" s="43">
        <f>'Додаток 1'!E20+'Додаток 2'!E20</f>
        <v>24680.305</v>
      </c>
      <c r="H25" s="168">
        <f>'Додаток 1'!F20+'Додаток 2'!F20</f>
        <v>135.38</v>
      </c>
      <c r="I25" s="43">
        <f>G25</f>
        <v>24680.305</v>
      </c>
      <c r="J25" s="169">
        <f>H25</f>
        <v>135.38</v>
      </c>
      <c r="L25" s="158"/>
    </row>
    <row r="26" spans="1:12" ht="28.5" customHeight="1" x14ac:dyDescent="0.3">
      <c r="A26" s="39" t="s">
        <v>8</v>
      </c>
      <c r="B26" s="40" t="s">
        <v>51</v>
      </c>
      <c r="C26" s="43">
        <v>0</v>
      </c>
      <c r="D26" s="170">
        <v>0</v>
      </c>
      <c r="E26" s="43">
        <v>0</v>
      </c>
      <c r="F26" s="170">
        <v>0</v>
      </c>
      <c r="G26" s="43">
        <v>0</v>
      </c>
      <c r="H26" s="170">
        <v>0</v>
      </c>
      <c r="I26" s="43">
        <v>0</v>
      </c>
      <c r="J26" s="171">
        <v>0</v>
      </c>
      <c r="L26" s="158"/>
    </row>
    <row r="27" spans="1:12" ht="28.5" customHeight="1" x14ac:dyDescent="0.3">
      <c r="A27" s="39" t="s">
        <v>9</v>
      </c>
      <c r="B27" s="40" t="s">
        <v>10</v>
      </c>
      <c r="C27" s="43">
        <f>'Додаток 1'!C22+'Додаток 2'!C22</f>
        <v>8489.1659999999993</v>
      </c>
      <c r="D27" s="168">
        <f>'Додаток 1'!D22+'Додаток 2'!D22</f>
        <v>11.66</v>
      </c>
      <c r="E27" s="43">
        <f t="shared" ref="E27:F29" si="2">C27</f>
        <v>8489.1659999999993</v>
      </c>
      <c r="F27" s="168">
        <f t="shared" si="2"/>
        <v>11.66</v>
      </c>
      <c r="G27" s="43">
        <f>'Додаток 1'!E22+'Додаток 2'!E22</f>
        <v>2199.3510000000001</v>
      </c>
      <c r="H27" s="168">
        <f>'Додаток 1'!F22+'Додаток 2'!F22</f>
        <v>11.75</v>
      </c>
      <c r="I27" s="43">
        <f t="shared" ref="I27:J29" si="3">G27</f>
        <v>2199.3510000000001</v>
      </c>
      <c r="J27" s="169">
        <f t="shared" si="3"/>
        <v>11.75</v>
      </c>
      <c r="L27" s="158"/>
    </row>
    <row r="28" spans="1:12" ht="28.5" customHeight="1" x14ac:dyDescent="0.3">
      <c r="A28" s="39" t="s">
        <v>11</v>
      </c>
      <c r="B28" s="40" t="s">
        <v>69</v>
      </c>
      <c r="C28" s="43">
        <f>'Додаток 1'!C23+'Додаток 2'!C23</f>
        <v>183512.29800000001</v>
      </c>
      <c r="D28" s="168">
        <f>'Додаток 1'!D23+'Додаток 2'!D23</f>
        <v>264.35000000000002</v>
      </c>
      <c r="E28" s="43">
        <f t="shared" si="2"/>
        <v>183512.29800000001</v>
      </c>
      <c r="F28" s="168">
        <f t="shared" si="2"/>
        <v>264.35000000000002</v>
      </c>
      <c r="G28" s="43">
        <f>'Додаток 1'!E23+'Додаток 2'!E23</f>
        <v>50924.47600000001</v>
      </c>
      <c r="H28" s="168">
        <f>'Додаток 1'!F23+'Додаток 2'!F23</f>
        <v>283.55</v>
      </c>
      <c r="I28" s="43">
        <f t="shared" si="3"/>
        <v>50924.47600000001</v>
      </c>
      <c r="J28" s="169">
        <f t="shared" si="3"/>
        <v>283.55</v>
      </c>
      <c r="L28" s="158"/>
    </row>
    <row r="29" spans="1:12" s="158" customFormat="1" ht="28.5" customHeight="1" x14ac:dyDescent="0.3">
      <c r="A29" s="38" t="s">
        <v>12</v>
      </c>
      <c r="B29" s="34" t="s">
        <v>13</v>
      </c>
      <c r="C29" s="35">
        <f>'Додаток 1'!C24+'Додаток 2'!C25</f>
        <v>210716.818</v>
      </c>
      <c r="D29" s="36">
        <f>'Додаток 1'!D24+'Додаток 2'!D25</f>
        <v>278.23</v>
      </c>
      <c r="E29" s="35">
        <f t="shared" si="2"/>
        <v>210716.818</v>
      </c>
      <c r="F29" s="36">
        <f t="shared" si="2"/>
        <v>278.23</v>
      </c>
      <c r="G29" s="35">
        <f>'Додаток 1'!E24+'Додаток 2'!E25</f>
        <v>54591.956999999995</v>
      </c>
      <c r="H29" s="36">
        <f>'Додаток 1'!F24+'Додаток 2'!F25</f>
        <v>281.92</v>
      </c>
      <c r="I29" s="35">
        <f t="shared" si="3"/>
        <v>54591.956999999995</v>
      </c>
      <c r="J29" s="37">
        <f t="shared" si="3"/>
        <v>281.92</v>
      </c>
    </row>
    <row r="30" spans="1:12" s="158" customFormat="1" ht="28.5" customHeight="1" x14ac:dyDescent="0.3">
      <c r="A30" s="38" t="s">
        <v>14</v>
      </c>
      <c r="B30" s="34" t="s">
        <v>15</v>
      </c>
      <c r="C30" s="35">
        <f t="shared" ref="C30:H30" si="4">SUM(C31:C33)</f>
        <v>64767.159999999996</v>
      </c>
      <c r="D30" s="36">
        <f t="shared" si="4"/>
        <v>85.77000000000001</v>
      </c>
      <c r="E30" s="35">
        <f t="shared" si="4"/>
        <v>64767.159999999996</v>
      </c>
      <c r="F30" s="36">
        <f t="shared" si="4"/>
        <v>85.77000000000001</v>
      </c>
      <c r="G30" s="35">
        <f t="shared" si="4"/>
        <v>16779.707999999999</v>
      </c>
      <c r="H30" s="36">
        <f t="shared" si="4"/>
        <v>86.86999999999999</v>
      </c>
      <c r="I30" s="35">
        <f>SUM(I31:I33)</f>
        <v>16779.707999999999</v>
      </c>
      <c r="J30" s="37">
        <f>SUM(J31:J33)</f>
        <v>86.86999999999999</v>
      </c>
      <c r="L30" s="172"/>
    </row>
    <row r="31" spans="1:12" ht="28.5" customHeight="1" x14ac:dyDescent="0.3">
      <c r="A31" s="39" t="s">
        <v>16</v>
      </c>
      <c r="B31" s="40" t="s">
        <v>17</v>
      </c>
      <c r="C31" s="43">
        <f>'Додаток 1'!C26+'Додаток 2'!C27</f>
        <v>46357.7</v>
      </c>
      <c r="D31" s="168">
        <f>'Додаток 1'!D26+'Додаток 2'!D27</f>
        <v>61.210000000000008</v>
      </c>
      <c r="E31" s="43">
        <f t="shared" ref="E31:F33" si="5">C31</f>
        <v>46357.7</v>
      </c>
      <c r="F31" s="168">
        <f t="shared" si="5"/>
        <v>61.210000000000008</v>
      </c>
      <c r="G31" s="43">
        <f>'Додаток 1'!E26+'Додаток 2'!E27</f>
        <v>12010.231</v>
      </c>
      <c r="H31" s="168">
        <f>'Додаток 1'!F26+'Додаток 2'!F27</f>
        <v>62.019999999999996</v>
      </c>
      <c r="I31" s="43">
        <f t="shared" ref="I31:J33" si="6">G31</f>
        <v>12010.231</v>
      </c>
      <c r="J31" s="169">
        <f t="shared" si="6"/>
        <v>62.019999999999996</v>
      </c>
      <c r="L31" s="158"/>
    </row>
    <row r="32" spans="1:12" ht="28.5" customHeight="1" x14ac:dyDescent="0.3">
      <c r="A32" s="39" t="s">
        <v>18</v>
      </c>
      <c r="B32" s="40" t="s">
        <v>19</v>
      </c>
      <c r="C32" s="43">
        <f>'Додаток 1'!C27+'Додаток 2'!C28</f>
        <v>10903.558999999999</v>
      </c>
      <c r="D32" s="168">
        <f>'Додаток 1'!D27+'Додаток 2'!D28</f>
        <v>14.84</v>
      </c>
      <c r="E32" s="43">
        <f t="shared" si="5"/>
        <v>10903.558999999999</v>
      </c>
      <c r="F32" s="168">
        <f t="shared" si="5"/>
        <v>14.84</v>
      </c>
      <c r="G32" s="43">
        <f>'Додаток 1'!E27+'Додаток 2'!E28</f>
        <v>2824.866</v>
      </c>
      <c r="H32" s="168">
        <f>'Додаток 1'!F27+'Додаток 2'!F28</f>
        <v>14.969999999999999</v>
      </c>
      <c r="I32" s="43">
        <f t="shared" si="6"/>
        <v>2824.866</v>
      </c>
      <c r="J32" s="169">
        <f t="shared" si="6"/>
        <v>14.969999999999999</v>
      </c>
      <c r="L32" s="158"/>
    </row>
    <row r="33" spans="1:12" ht="28.5" customHeight="1" x14ac:dyDescent="0.3">
      <c r="A33" s="39" t="s">
        <v>20</v>
      </c>
      <c r="B33" s="40" t="s">
        <v>21</v>
      </c>
      <c r="C33" s="43">
        <f>'Додаток 1'!C28+'Додаток 2'!C29</f>
        <v>7505.9009999999998</v>
      </c>
      <c r="D33" s="168">
        <f>'Додаток 1'!D28+'Додаток 2'!D29</f>
        <v>9.7199999999999989</v>
      </c>
      <c r="E33" s="43">
        <f t="shared" si="5"/>
        <v>7505.9009999999998</v>
      </c>
      <c r="F33" s="168">
        <f t="shared" si="5"/>
        <v>9.7199999999999989</v>
      </c>
      <c r="G33" s="43">
        <f>'Додаток 1'!E28+'Додаток 2'!E29</f>
        <v>1944.6110000000001</v>
      </c>
      <c r="H33" s="168">
        <f>'Додаток 1'!F28+'Додаток 2'!F29</f>
        <v>9.879999999999999</v>
      </c>
      <c r="I33" s="43">
        <f t="shared" si="6"/>
        <v>1944.6110000000001</v>
      </c>
      <c r="J33" s="169">
        <f t="shared" si="6"/>
        <v>9.879999999999999</v>
      </c>
      <c r="L33" s="158"/>
    </row>
    <row r="34" spans="1:12" s="158" customFormat="1" ht="28.5" customHeight="1" x14ac:dyDescent="0.3">
      <c r="A34" s="38" t="s">
        <v>22</v>
      </c>
      <c r="B34" s="34" t="s">
        <v>23</v>
      </c>
      <c r="C34" s="35">
        <f t="shared" ref="C34:H34" si="7">SUM(C35:C37)</f>
        <v>109364.53499999999</v>
      </c>
      <c r="D34" s="36">
        <f t="shared" si="7"/>
        <v>144.12</v>
      </c>
      <c r="E34" s="35">
        <f t="shared" si="7"/>
        <v>109482.15100000001</v>
      </c>
      <c r="F34" s="36">
        <f t="shared" si="7"/>
        <v>144.12</v>
      </c>
      <c r="G34" s="35">
        <f t="shared" si="7"/>
        <v>28549.015999999996</v>
      </c>
      <c r="H34" s="36">
        <f t="shared" si="7"/>
        <v>146.29999999999998</v>
      </c>
      <c r="I34" s="35">
        <f>SUM(I35:I37)</f>
        <v>28154.823999999997</v>
      </c>
      <c r="J34" s="37">
        <f>SUM(J35:J37)</f>
        <v>146.29999999999998</v>
      </c>
    </row>
    <row r="35" spans="1:12" ht="28.5" customHeight="1" x14ac:dyDescent="0.3">
      <c r="A35" s="39" t="s">
        <v>24</v>
      </c>
      <c r="B35" s="40" t="s">
        <v>25</v>
      </c>
      <c r="C35" s="43">
        <f>'Додаток 1'!C30+'Додаток 2'!C31+'Додаток 3 (без ІТП)'!C26</f>
        <v>84583.87</v>
      </c>
      <c r="D35" s="168">
        <f>'Додаток 1'!D30+'Додаток 2'!D31+'Додаток 3 (без ІТП)'!D26</f>
        <v>111.46000000000001</v>
      </c>
      <c r="E35" s="43">
        <f>'Додаток 1'!C30+'Додаток 2'!C31+'Додаток 3 (без ІТП)'!E26</f>
        <v>84674.835000000006</v>
      </c>
      <c r="F35" s="168">
        <f>'Додаток 1'!D30+'Додаток 2'!D31+'Додаток 3 (без ІТП)'!F26</f>
        <v>111.46000000000001</v>
      </c>
      <c r="G35" s="43">
        <f>'Додаток 1'!E30+'Додаток 2'!E31+'Додаток 3 (без ІТП)'!G26</f>
        <v>22080.156999999988</v>
      </c>
      <c r="H35" s="168">
        <f>'Додаток 1'!F30+'Додаток 2'!F31+'Додаток 3 (без ІТП)'!H26</f>
        <v>113.15</v>
      </c>
      <c r="I35" s="43">
        <f>'Додаток 1'!E30+'Додаток 2'!E31+'Додаток 3 (без ІТП)'!I26</f>
        <v>21775.284999999989</v>
      </c>
      <c r="J35" s="169">
        <f>'Додаток 1'!F30+'Додаток 2'!F31+'Додаток 3 (без ІТП)'!J26</f>
        <v>113.15</v>
      </c>
      <c r="L35" s="158"/>
    </row>
    <row r="36" spans="1:12" ht="28.5" customHeight="1" x14ac:dyDescent="0.3">
      <c r="A36" s="39" t="s">
        <v>26</v>
      </c>
      <c r="B36" s="40" t="s">
        <v>17</v>
      </c>
      <c r="C36" s="43">
        <f>'Додаток 1'!C31+'Додаток 2'!C32+'Додаток 3 (без ІТП)'!C27</f>
        <v>18608.449999999997</v>
      </c>
      <c r="D36" s="168">
        <f>'Додаток 1'!D31+'Додаток 2'!D32+'Додаток 3 (без ІТП)'!D27</f>
        <v>24.52</v>
      </c>
      <c r="E36" s="43">
        <f>'Додаток 1'!C31+'Додаток 2'!C32+'Додаток 3 (без ІТП)'!E27</f>
        <v>18628.463</v>
      </c>
      <c r="F36" s="168">
        <f>'Додаток 1'!D31+'Додаток 2'!D32+'Додаток 3 (без ІТП)'!F27</f>
        <v>24.52</v>
      </c>
      <c r="G36" s="43">
        <f>'Додаток 1'!E31+'Додаток 2'!E32+'Додаток 3 (без ІТП)'!G27</f>
        <v>4857.6349999999993</v>
      </c>
      <c r="H36" s="168">
        <f>'Додаток 1'!F31+'Додаток 2'!F32+'Додаток 3 (без ІТП)'!H27</f>
        <v>24.889999999999997</v>
      </c>
      <c r="I36" s="43">
        <f>'Додаток 1'!E31+'Додаток 2'!E32+'Додаток 3 (без ІТП)'!I27</f>
        <v>4790.5629999999992</v>
      </c>
      <c r="J36" s="169">
        <f>'Додаток 1'!F31+'Додаток 2'!F32+'Додаток 3 (без ІТП)'!J27</f>
        <v>24.889999999999997</v>
      </c>
      <c r="L36" s="158"/>
    </row>
    <row r="37" spans="1:12" ht="28.5" customHeight="1" x14ac:dyDescent="0.3">
      <c r="A37" s="39" t="s">
        <v>27</v>
      </c>
      <c r="B37" s="40" t="s">
        <v>28</v>
      </c>
      <c r="C37" s="43">
        <f>'Додаток 1'!C32+'Додаток 2'!C33+'Додаток 3 (без ІТП)'!C28</f>
        <v>6172.2150000000001</v>
      </c>
      <c r="D37" s="168">
        <f>'Додаток 1'!D32+'Додаток 2'!D33+'Додаток 3 (без ІТП)'!D28</f>
        <v>8.14</v>
      </c>
      <c r="E37" s="43">
        <f>'Додаток 1'!C32+'Додаток 2'!C33+'Додаток 3 (без ІТП)'!E28</f>
        <v>6178.8530000000001</v>
      </c>
      <c r="F37" s="168">
        <f>'Додаток 1'!D32+'Додаток 2'!D33+'Додаток 3 (без ІТП)'!F28</f>
        <v>8.14</v>
      </c>
      <c r="G37" s="43">
        <f>'Додаток 1'!E32+'Додаток 2'!E33+'Додаток 3 (без ІТП)'!G28</f>
        <v>1611.2240000000108</v>
      </c>
      <c r="H37" s="168">
        <f>'Додаток 1'!F32+'Додаток 2'!F33+'Додаток 3 (без ІТП)'!H28</f>
        <v>8.26</v>
      </c>
      <c r="I37" s="43">
        <f>'Додаток 1'!E32+'Додаток 2'!E33+'Додаток 3 (без ІТП)'!I28</f>
        <v>1588.9760000000108</v>
      </c>
      <c r="J37" s="169">
        <f>'Додаток 1'!F32+'Додаток 2'!F33+'Додаток 3 (без ІТП)'!J28</f>
        <v>8.26</v>
      </c>
      <c r="L37" s="158"/>
    </row>
    <row r="38" spans="1:12" s="158" customFormat="1" ht="28.5" customHeight="1" x14ac:dyDescent="0.3">
      <c r="A38" s="38">
        <v>2</v>
      </c>
      <c r="B38" s="34" t="s">
        <v>29</v>
      </c>
      <c r="C38" s="35">
        <f t="shared" ref="C38:H38" si="8">SUM(C39:C41)</f>
        <v>50963.49</v>
      </c>
      <c r="D38" s="36">
        <f t="shared" si="8"/>
        <v>67.17</v>
      </c>
      <c r="E38" s="35">
        <f t="shared" si="8"/>
        <v>51018.298999999999</v>
      </c>
      <c r="F38" s="36">
        <f t="shared" si="8"/>
        <v>67.17</v>
      </c>
      <c r="G38" s="35">
        <f t="shared" si="8"/>
        <v>13303.741999999998</v>
      </c>
      <c r="H38" s="36">
        <f t="shared" si="8"/>
        <v>68.180000000000007</v>
      </c>
      <c r="I38" s="35">
        <f>SUM(I39:I41)</f>
        <v>13120.05</v>
      </c>
      <c r="J38" s="37">
        <f>SUM(J39:J41)</f>
        <v>68.180000000000007</v>
      </c>
    </row>
    <row r="39" spans="1:12" ht="28.5" customHeight="1" x14ac:dyDescent="0.3">
      <c r="A39" s="39" t="s">
        <v>30</v>
      </c>
      <c r="B39" s="40" t="s">
        <v>25</v>
      </c>
      <c r="C39" s="43">
        <f>'Додаток 1'!C34+'Додаток 2'!C35+'Додаток 3 (без ІТП)'!C30</f>
        <v>36155.707999999999</v>
      </c>
      <c r="D39" s="168">
        <f>'Додаток 1'!D34+'Додаток 2'!D35+'Додаток 3 (без ІТП)'!D30</f>
        <v>47.65</v>
      </c>
      <c r="E39" s="43">
        <f>'Додаток 1'!C34+'Додаток 2'!C35+'Додаток 3 (без ІТП)'!E30</f>
        <v>36194.591999999997</v>
      </c>
      <c r="F39" s="168">
        <f>'Додаток 1'!D34+'Додаток 2'!D35+'Додаток 3 (без ІТП)'!F30</f>
        <v>47.65</v>
      </c>
      <c r="G39" s="43">
        <f>'Додаток 1'!E34+'Додаток 2'!E35+'Додаток 3 (без ІТП)'!G30</f>
        <v>9438.2500000000055</v>
      </c>
      <c r="H39" s="168">
        <f>'Додаток 1'!F34+'Додаток 2'!F35+'Додаток 3 (без ІТП)'!H30</f>
        <v>48.38</v>
      </c>
      <c r="I39" s="43">
        <f>'Додаток 1'!E34+'Додаток 2'!E35+'Додаток 3 (без ІТП)'!I30</f>
        <v>9307.931000000006</v>
      </c>
      <c r="J39" s="169">
        <f>'Додаток 1'!F34+'Додаток 2'!F35+'Додаток 3 (без ІТП)'!J30</f>
        <v>48.38</v>
      </c>
      <c r="L39" s="158"/>
    </row>
    <row r="40" spans="1:12" ht="28.5" customHeight="1" x14ac:dyDescent="0.3">
      <c r="A40" s="39" t="s">
        <v>31</v>
      </c>
      <c r="B40" s="40" t="s">
        <v>17</v>
      </c>
      <c r="C40" s="43">
        <f>'Додаток 1'!C35+'Додаток 2'!C36+'Додаток 3 (без ІТП)'!C31</f>
        <v>7954.2550000000001</v>
      </c>
      <c r="D40" s="168">
        <f>'Додаток 1'!D35+'Додаток 2'!D36+'Додаток 3 (без ІТП)'!D31</f>
        <v>10.48</v>
      </c>
      <c r="E40" s="43">
        <f>'Додаток 1'!C35+'Додаток 2'!C36+'Додаток 3 (без ІТП)'!E31</f>
        <v>7962.8090000000002</v>
      </c>
      <c r="F40" s="168">
        <f>'Додаток 1'!D35+'Додаток 2'!D36+'Додаток 3 (без ІТП)'!F31</f>
        <v>10.48</v>
      </c>
      <c r="G40" s="43">
        <f>'Додаток 1'!E35+'Додаток 2'!E36+'Додаток 3 (без ІТП)'!G31</f>
        <v>2076.415</v>
      </c>
      <c r="H40" s="168">
        <f>'Додаток 1'!F35+'Додаток 2'!F36+'Додаток 3 (без ІТП)'!H31</f>
        <v>10.639999999999999</v>
      </c>
      <c r="I40" s="43">
        <f>'Додаток 1'!E35+'Додаток 2'!E36+'Додаток 3 (без ІТП)'!I31</f>
        <v>2047.7450000000001</v>
      </c>
      <c r="J40" s="169">
        <f>'Додаток 1'!F35+'Додаток 2'!F36+'Додаток 3 (без ІТП)'!J31</f>
        <v>10.639999999999999</v>
      </c>
      <c r="L40" s="172"/>
    </row>
    <row r="41" spans="1:12" ht="28.5" customHeight="1" x14ac:dyDescent="0.3">
      <c r="A41" s="39" t="s">
        <v>32</v>
      </c>
      <c r="B41" s="40" t="s">
        <v>33</v>
      </c>
      <c r="C41" s="43">
        <f>'Додаток 1'!C36+'Додаток 2'!C37+'Додаток 3 (без ІТП)'!C32</f>
        <v>6853.5270000000019</v>
      </c>
      <c r="D41" s="168">
        <f>'Додаток 1'!D36+'Додаток 2'!D37+'Додаток 3 (без ІТП)'!D32</f>
        <v>9.0400000000000009</v>
      </c>
      <c r="E41" s="43">
        <f>'Додаток 1'!C36+'Додаток 2'!C37+'Додаток 3 (без ІТП)'!E32</f>
        <v>6860.898000000002</v>
      </c>
      <c r="F41" s="168">
        <f>'Додаток 1'!D36+'Додаток 2'!D37+'Додаток 3 (без ІТП)'!F32</f>
        <v>9.0400000000000009</v>
      </c>
      <c r="G41" s="43">
        <f>'Додаток 1'!E36+'Додаток 2'!E37+'Додаток 3 (без ІТП)'!G32</f>
        <v>1789.0769999999934</v>
      </c>
      <c r="H41" s="168">
        <f>'Додаток 1'!F36+'Додаток 2'!F37+'Додаток 3 (без ІТП)'!H32</f>
        <v>9.16</v>
      </c>
      <c r="I41" s="43">
        <f>'Додаток 1'!E36+'Додаток 2'!E37+'Додаток 3 (без ІТП)'!I32</f>
        <v>1764.3739999999934</v>
      </c>
      <c r="J41" s="169">
        <f>'Додаток 1'!F36+'Додаток 2'!F37+'Додаток 3 (без ІТП)'!J32</f>
        <v>9.16</v>
      </c>
      <c r="L41" s="158"/>
    </row>
    <row r="42" spans="1:12" s="158" customFormat="1" ht="28.5" customHeight="1" x14ac:dyDescent="0.3">
      <c r="A42" s="25">
        <v>3</v>
      </c>
      <c r="B42" s="34" t="s">
        <v>34</v>
      </c>
      <c r="C42" s="35">
        <f t="shared" ref="C42:H42" si="9">SUM(C43:C45)</f>
        <v>12538.954999999998</v>
      </c>
      <c r="D42" s="36">
        <f t="shared" si="9"/>
        <v>38.880000000000003</v>
      </c>
      <c r="E42" s="35">
        <f t="shared" si="9"/>
        <v>13930.755000000001</v>
      </c>
      <c r="F42" s="36">
        <f t="shared" si="9"/>
        <v>38.880000000000003</v>
      </c>
      <c r="G42" s="35">
        <f t="shared" si="9"/>
        <v>5794.3969999999999</v>
      </c>
      <c r="H42" s="36">
        <f t="shared" si="9"/>
        <v>38.880000000000003</v>
      </c>
      <c r="I42" s="35">
        <f>SUM(I43:I45)</f>
        <v>1129.7760000000001</v>
      </c>
      <c r="J42" s="37">
        <f>SUM(J43:J45)</f>
        <v>38.880000000000003</v>
      </c>
    </row>
    <row r="43" spans="1:12" ht="28.5" customHeight="1" x14ac:dyDescent="0.3">
      <c r="A43" s="39" t="s">
        <v>35</v>
      </c>
      <c r="B43" s="40" t="s">
        <v>25</v>
      </c>
      <c r="C43" s="43">
        <f>'Додаток 1'!C38+'Додаток 2'!C39+'Додаток 3 (без ІТП)'!C34</f>
        <v>10193.16</v>
      </c>
      <c r="D43" s="168">
        <f>'Додаток 1'!D38+'Додаток 2'!D39+'Додаток 3 (без ІТП)'!D34</f>
        <v>31.61</v>
      </c>
      <c r="E43" s="43">
        <f>'Додаток 1'!C38+'Додаток 2'!C39+'Додаток 3 (без ІТП)'!E34</f>
        <v>11324.581000000002</v>
      </c>
      <c r="F43" s="168">
        <f>'Додаток 1'!D38+'Додаток 2'!D39+'Додаток 3 (без ІТП)'!F34</f>
        <v>31.61</v>
      </c>
      <c r="G43" s="43">
        <f>'Додаток 1'!E38+'Додаток 2'!E39+'Додаток 3 (без ІТП)'!G34</f>
        <v>4710.3779999999997</v>
      </c>
      <c r="H43" s="168">
        <f>'Додаток 1'!F38+'Додаток 2'!F39+'Додаток 3 (без ІТП)'!H34</f>
        <v>31.61</v>
      </c>
      <c r="I43" s="43">
        <f>'Додаток 1'!E38+'Додаток 2'!E39+'Додаток 3 (без ІТП)'!I34</f>
        <v>918.41599999999835</v>
      </c>
      <c r="J43" s="169">
        <f>'Додаток 1'!F38+'Додаток 2'!F39+'Додаток 3 (без ІТП)'!J34</f>
        <v>31.61</v>
      </c>
      <c r="L43" s="158"/>
    </row>
    <row r="44" spans="1:12" ht="28.5" customHeight="1" x14ac:dyDescent="0.3">
      <c r="A44" s="39" t="s">
        <v>36</v>
      </c>
      <c r="B44" s="40" t="s">
        <v>17</v>
      </c>
      <c r="C44" s="43">
        <f>'Додаток 1'!C39+'Додаток 2'!C40+'Додаток 3 (без ІТП)'!C35</f>
        <v>2242.4949999999999</v>
      </c>
      <c r="D44" s="168">
        <f>'Додаток 1'!D39+'Додаток 2'!D40+'Додаток 3 (без ІТП)'!D35</f>
        <v>6.96</v>
      </c>
      <c r="E44" s="43">
        <f>'Додаток 1'!C39+'Додаток 2'!C40+'Додаток 3 (без ІТП)'!E35</f>
        <v>2491.4080000000004</v>
      </c>
      <c r="F44" s="168">
        <f>'Додаток 1'!D39+'Додаток 2'!D40+'Додаток 3 (без ІТП)'!F35</f>
        <v>6.96</v>
      </c>
      <c r="G44" s="43">
        <f>'Додаток 1'!E39+'Додаток 2'!E40+'Додаток 3 (без ІТП)'!G35</f>
        <v>1036.2829999999999</v>
      </c>
      <c r="H44" s="168">
        <f>'Додаток 1'!F39+'Додаток 2'!F40+'Додаток 3 (без ІТП)'!H35</f>
        <v>6.96</v>
      </c>
      <c r="I44" s="43">
        <f>'Додаток 1'!E39+'Додаток 2'!E40+'Додаток 3 (без ІТП)'!I35</f>
        <v>202.05200000000013</v>
      </c>
      <c r="J44" s="169">
        <f>'Додаток 1'!F39+'Додаток 2'!F40+'Додаток 3 (без ІТП)'!J35</f>
        <v>6.96</v>
      </c>
      <c r="L44" s="158"/>
    </row>
    <row r="45" spans="1:12" ht="28.5" customHeight="1" x14ac:dyDescent="0.3">
      <c r="A45" s="39" t="s">
        <v>37</v>
      </c>
      <c r="B45" s="40" t="s">
        <v>33</v>
      </c>
      <c r="C45" s="43">
        <f>'Додаток 1'!C40+'Додаток 2'!C41+'Додаток 3 (без ІТП)'!C36</f>
        <v>103.3</v>
      </c>
      <c r="D45" s="168">
        <f>'Додаток 1'!D40+'Додаток 2'!D41+'Додаток 3 (без ІТП)'!D36</f>
        <v>0.31</v>
      </c>
      <c r="E45" s="43">
        <f>'Додаток 1'!C40+'Додаток 2'!C41+'Додаток 3 (без ІТП)'!E36</f>
        <v>114.76600000000001</v>
      </c>
      <c r="F45" s="168">
        <f>'Додаток 1'!D40+'Додаток 2'!D41+'Додаток 3 (без ІТП)'!F36</f>
        <v>0.31</v>
      </c>
      <c r="G45" s="43">
        <f>'Додаток 1'!E40+'Додаток 2'!E41+'Додаток 3 (без ІТП)'!G36</f>
        <v>47.735999999999997</v>
      </c>
      <c r="H45" s="168">
        <f>'Додаток 1'!F40+'Додаток 2'!F41+'Додаток 3 (без ІТП)'!H36</f>
        <v>0.31</v>
      </c>
      <c r="I45" s="43">
        <f>'Додаток 1'!E40+'Додаток 2'!E41+'Додаток 3 (без ІТП)'!I36</f>
        <v>9.308000000001492</v>
      </c>
      <c r="J45" s="169">
        <f>'Додаток 1'!F40+'Додаток 2'!F41+'Додаток 3 (без ІТП)'!J36</f>
        <v>0.31</v>
      </c>
      <c r="L45" s="158"/>
    </row>
    <row r="46" spans="1:12" s="158" customFormat="1" ht="28.5" customHeight="1" x14ac:dyDescent="0.3">
      <c r="A46" s="25">
        <v>4</v>
      </c>
      <c r="B46" s="34" t="s">
        <v>52</v>
      </c>
      <c r="C46" s="35">
        <f>'Додаток 1'!C41+'Додаток 2'!C42+'Додаток 3 (без ІТП)'!C37</f>
        <v>269.52200000000005</v>
      </c>
      <c r="D46" s="36">
        <f>'Додаток 1'!D41+'Додаток 2'!D42+'Додаток 3 (без ІТП)'!D37</f>
        <v>0.35</v>
      </c>
      <c r="E46" s="35">
        <f>'Додаток 1'!C41+'Додаток 2'!C42+'Додаток 3 (без ІТП)'!E37</f>
        <v>269.81100000000004</v>
      </c>
      <c r="F46" s="36">
        <f>'Додаток 1'!D41+'Додаток 2'!D42+'Додаток 3 (без ІТП)'!F37</f>
        <v>0.35</v>
      </c>
      <c r="G46" s="35">
        <f>'Додаток 1'!E41+'Додаток 2'!E42+'Додаток 3 (без ІТП)'!G37</f>
        <v>70.356999999999999</v>
      </c>
      <c r="H46" s="36">
        <f>'Додаток 1'!F41+'Додаток 2'!F42+'Додаток 3 (без ІТП)'!H37</f>
        <v>0.36</v>
      </c>
      <c r="I46" s="35">
        <f>'Додаток 1'!E41+'Додаток 2'!E42+'Додаток 3 (без ІТП)'!I37</f>
        <v>69.385000000000005</v>
      </c>
      <c r="J46" s="37">
        <f>'Додаток 1'!F41+'Додаток 2'!F42+'Додаток 3 (без ІТП)'!J37</f>
        <v>0.36</v>
      </c>
    </row>
    <row r="47" spans="1:12" s="158" customFormat="1" ht="28.5" customHeight="1" x14ac:dyDescent="0.3">
      <c r="A47" s="25">
        <v>5</v>
      </c>
      <c r="B47" s="34" t="s">
        <v>38</v>
      </c>
      <c r="C47" s="35">
        <f>'Додаток 1'!C42+'Додаток 2'!C43+'Додаток 3 (без ІТП)'!C38</f>
        <v>0</v>
      </c>
      <c r="D47" s="36">
        <f>'Додаток 1'!D42+'Додаток 2'!D43+'Додаток 3 (без ІТП)'!D38</f>
        <v>0</v>
      </c>
      <c r="E47" s="35">
        <f>'Додаток 1'!C42+'Додаток 2'!C43+'Додаток 3 (без ІТП)'!E38</f>
        <v>0</v>
      </c>
      <c r="F47" s="36">
        <f>'Додаток 1'!D42+'Додаток 2'!D43+'Додаток 3 (без ІТП)'!F38</f>
        <v>0</v>
      </c>
      <c r="G47" s="35">
        <f>'Додаток 1'!E42+'Додаток 2'!E43+'Додаток 3 (без ІТП)'!G38</f>
        <v>0</v>
      </c>
      <c r="H47" s="36">
        <f>'Додаток 1'!F42+'Додаток 2'!F43+'Додаток 3 (без ІТП)'!H38</f>
        <v>0</v>
      </c>
      <c r="I47" s="35">
        <f>'Додаток 1'!E42+'Додаток 2'!E43+'Додаток 3 (без ІТП)'!I38</f>
        <v>0</v>
      </c>
      <c r="J47" s="37">
        <f>'Додаток 1'!F42+'Додаток 2'!F43+'Додаток 3 (без ІТП)'!J38</f>
        <v>0</v>
      </c>
    </row>
    <row r="48" spans="1:12" s="158" customFormat="1" ht="28.5" customHeight="1" x14ac:dyDescent="0.3">
      <c r="A48" s="25">
        <v>6</v>
      </c>
      <c r="B48" s="34" t="s">
        <v>53</v>
      </c>
      <c r="C48" s="35">
        <f t="shared" ref="C48:H48" si="10">C22+C38+C42+C46+C47</f>
        <v>1537323.4350000001</v>
      </c>
      <c r="D48" s="36">
        <f t="shared" si="10"/>
        <v>2047.7800000000002</v>
      </c>
      <c r="E48" s="35">
        <f t="shared" si="10"/>
        <v>1538887.9489999998</v>
      </c>
      <c r="F48" s="36">
        <f t="shared" si="10"/>
        <v>2047.7800000000002</v>
      </c>
      <c r="G48" s="35">
        <f t="shared" si="10"/>
        <v>483321.94</v>
      </c>
      <c r="H48" s="36">
        <f t="shared" si="10"/>
        <v>2489.46</v>
      </c>
      <c r="I48" s="35">
        <f>I22+I38+I42+I46+I47</f>
        <v>478078.46300000005</v>
      </c>
      <c r="J48" s="37">
        <f>J22+J38+J42+J46+J47</f>
        <v>2489.46</v>
      </c>
    </row>
    <row r="49" spans="1:12" s="158" customFormat="1" ht="28.5" customHeight="1" x14ac:dyDescent="0.3">
      <c r="A49" s="25">
        <v>7</v>
      </c>
      <c r="B49" s="34" t="s">
        <v>39</v>
      </c>
      <c r="C49" s="35">
        <v>0</v>
      </c>
      <c r="D49" s="173">
        <v>0</v>
      </c>
      <c r="E49" s="35">
        <v>0</v>
      </c>
      <c r="F49" s="173">
        <v>0</v>
      </c>
      <c r="G49" s="35">
        <v>0</v>
      </c>
      <c r="H49" s="173">
        <v>0</v>
      </c>
      <c r="I49" s="35">
        <v>0</v>
      </c>
      <c r="J49" s="174">
        <v>0</v>
      </c>
    </row>
    <row r="50" spans="1:12" s="158" customFormat="1" ht="28.5" customHeight="1" x14ac:dyDescent="0.3">
      <c r="A50" s="25">
        <v>8</v>
      </c>
      <c r="B50" s="34" t="s">
        <v>54</v>
      </c>
      <c r="C50" s="35">
        <f t="shared" ref="C50:H50" si="11">SUM(C51:C55)</f>
        <v>31213.207999999999</v>
      </c>
      <c r="D50" s="36">
        <f t="shared" si="11"/>
        <v>41.199999999999996</v>
      </c>
      <c r="E50" s="35">
        <f t="shared" si="11"/>
        <v>239268.10100000002</v>
      </c>
      <c r="F50" s="36">
        <f t="shared" si="11"/>
        <v>621.91999999999996</v>
      </c>
      <c r="G50" s="35">
        <f t="shared" si="11"/>
        <v>9917.3559999999998</v>
      </c>
      <c r="H50" s="36">
        <f t="shared" si="11"/>
        <v>50.67</v>
      </c>
      <c r="I50" s="35">
        <f>SUM(I51:I55)</f>
        <v>37229.11</v>
      </c>
      <c r="J50" s="37">
        <f>SUM(J51:J55)</f>
        <v>994.8599999999999</v>
      </c>
    </row>
    <row r="51" spans="1:12" ht="28.5" customHeight="1" x14ac:dyDescent="0.3">
      <c r="A51" s="39" t="s">
        <v>40</v>
      </c>
      <c r="B51" s="40" t="s">
        <v>41</v>
      </c>
      <c r="C51" s="43">
        <f>'Додаток 1'!C46+'Додаток 2'!C47+'Додаток 3 (без ІТП)'!C42</f>
        <v>4761.3369999999995</v>
      </c>
      <c r="D51" s="168">
        <f>'Додаток 1'!D46+'Додаток 2'!D47+'Додаток 3 (без ІТП)'!D42</f>
        <v>6.29</v>
      </c>
      <c r="E51" s="43">
        <f>'Додаток 1'!C46+'Додаток 2'!C47+'Додаток 3 (без ІТП)'!E42</f>
        <v>36498.523999999998</v>
      </c>
      <c r="F51" s="168">
        <f>'Додаток 1'!D46+'Додаток 2'!D47+'Додаток 3 (без ІТП)'!F42</f>
        <v>94.87</v>
      </c>
      <c r="G51" s="43">
        <f>'Додаток 1'!E46+'Додаток 2'!E47+'Додаток 3 (без ІТП)'!G42</f>
        <v>1512.8170000000002</v>
      </c>
      <c r="H51" s="168">
        <f>'Додаток 1'!F46+'Додаток 2'!F47+'Додаток 3 (без ІТП)'!H42</f>
        <v>7.73</v>
      </c>
      <c r="I51" s="43">
        <f>'Додаток 1'!E46+'Додаток 2'!E47+'Додаток 3 (без ІТП)'!I42</f>
        <v>5679.0169999999998</v>
      </c>
      <c r="J51" s="169">
        <f>'Додаток 1'!F46+'Додаток 2'!F47+'Додаток 3 (без ІТП)'!J42</f>
        <v>151.76000000000002</v>
      </c>
    </row>
    <row r="52" spans="1:12" ht="28.5" customHeight="1" x14ac:dyDescent="0.3">
      <c r="A52" s="39" t="s">
        <v>42</v>
      </c>
      <c r="B52" s="40" t="s">
        <v>43</v>
      </c>
      <c r="C52" s="43">
        <f>'Додаток 1'!C47+'Додаток 2'!C48+'Додаток 3 (без ІТП)'!C43</f>
        <v>0</v>
      </c>
      <c r="D52" s="168">
        <f>'Додаток 1'!D47+'Додаток 2'!D48+'Додаток 3 (без ІТП)'!D43</f>
        <v>0</v>
      </c>
      <c r="E52" s="43">
        <f>'Додаток 1'!C47+'Додаток 2'!C48+'Додаток 3 (без ІТП)'!E43</f>
        <v>0</v>
      </c>
      <c r="F52" s="168">
        <f>'Додаток 1'!D47+'Додаток 2'!D48+'Додаток 3 (без ІТП)'!F43</f>
        <v>0</v>
      </c>
      <c r="G52" s="43">
        <f>'Додаток 1'!E47+'Додаток 2'!E48+'Додаток 3 (без ІТП)'!G43</f>
        <v>0</v>
      </c>
      <c r="H52" s="168">
        <f>'Додаток 1'!F47+'Додаток 2'!F48+'Додаток 3 (без ІТП)'!H43</f>
        <v>0</v>
      </c>
      <c r="I52" s="43">
        <f>'Додаток 1'!E47+'Додаток 2'!E48+'Додаток 3 (без ІТП)'!I43</f>
        <v>0</v>
      </c>
      <c r="J52" s="169">
        <f>'Додаток 1'!F47+'Додаток 2'!F48+'Додаток 3 (без ІТП)'!J43</f>
        <v>0</v>
      </c>
    </row>
    <row r="53" spans="1:12" ht="28.5" customHeight="1" x14ac:dyDescent="0.3">
      <c r="A53" s="39" t="s">
        <v>57</v>
      </c>
      <c r="B53" s="40" t="s">
        <v>44</v>
      </c>
      <c r="C53" s="43">
        <f>'Додаток 1'!C48+'Додаток 2'!C49+'Додаток 3 (без ІТП)'!C44</f>
        <v>0</v>
      </c>
      <c r="D53" s="168">
        <f>'Додаток 1'!D48+'Додаток 2'!D49+'Додаток 3 (без ІТП)'!D44</f>
        <v>0</v>
      </c>
      <c r="E53" s="43">
        <f>'Додаток 1'!C48+'Додаток 2'!C49+'Додаток 3 (без ІТП)'!E44</f>
        <v>0</v>
      </c>
      <c r="F53" s="168">
        <f>'Додаток 1'!D48+'Додаток 2'!D49+'Додаток 3 (без ІТП)'!F44</f>
        <v>0</v>
      </c>
      <c r="G53" s="43">
        <f>'Додаток 1'!E48+'Додаток 2'!E49+'Додаток 3 (без ІТП)'!G44</f>
        <v>0</v>
      </c>
      <c r="H53" s="168">
        <f>'Додаток 1'!F48+'Додаток 2'!F49+'Додаток 3 (без ІТП)'!H44</f>
        <v>0</v>
      </c>
      <c r="I53" s="43">
        <f>'Додаток 1'!E48+'Додаток 2'!E49+'Додаток 3 (без ІТП)'!I44</f>
        <v>0</v>
      </c>
      <c r="J53" s="169">
        <f>'Додаток 1'!F48+'Додаток 2'!F49+'Додаток 3 (без ІТП)'!J44</f>
        <v>0</v>
      </c>
    </row>
    <row r="54" spans="1:12" ht="28.5" customHeight="1" x14ac:dyDescent="0.3">
      <c r="A54" s="39" t="s">
        <v>45</v>
      </c>
      <c r="B54" s="40" t="s">
        <v>46</v>
      </c>
      <c r="C54" s="43">
        <f>'Додаток 1'!C49+'Додаток 2'!C50+'Додаток 3 (без ІТП)'!C45</f>
        <v>0</v>
      </c>
      <c r="D54" s="168">
        <f>'Додаток 1'!D49+'Додаток 2'!D50+'Додаток 3 (без ІТП)'!D45</f>
        <v>0</v>
      </c>
      <c r="E54" s="43">
        <f>'Додаток 1'!C49+'Додаток 2'!C50+'Додаток 3 (без ІТП)'!E45</f>
        <v>176287.98</v>
      </c>
      <c r="F54" s="168">
        <f>'Додаток 1'!D49+'Додаток 2'!D50+'Додаток 3 (без ІТП)'!F45</f>
        <v>492.14</v>
      </c>
      <c r="G54" s="43">
        <f>'Додаток 1'!E49+'Додаток 2'!E50+'Додаток 3 (без ІТП)'!G45</f>
        <v>0</v>
      </c>
      <c r="H54" s="168">
        <f>'Додаток 1'!F49+'Додаток 2'!F50+'Додаток 3 (без ІТП)'!H45</f>
        <v>0</v>
      </c>
      <c r="I54" s="43">
        <f>'Додаток 1'!E49+'Додаток 2'!E50+'Додаток 3 (без ІТП)'!I45</f>
        <v>23245.18</v>
      </c>
      <c r="J54" s="169">
        <f>'Додаток 1'!F49+'Додаток 2'!F50+'Додаток 3 (без ІТП)'!J45</f>
        <v>800.16</v>
      </c>
    </row>
    <row r="55" spans="1:12" ht="28.5" customHeight="1" x14ac:dyDescent="0.3">
      <c r="A55" s="175" t="s">
        <v>47</v>
      </c>
      <c r="B55" s="176" t="s">
        <v>84</v>
      </c>
      <c r="C55" s="177">
        <f>'Додаток 1'!C50+'Додаток 2'!C51+'Додаток 3 (без ІТП)'!C46</f>
        <v>26451.870999999999</v>
      </c>
      <c r="D55" s="178">
        <f>'Додаток 1'!D50+'Додаток 2'!D51+'Додаток 3 (без ІТП)'!D46</f>
        <v>34.909999999999997</v>
      </c>
      <c r="E55" s="177">
        <f>'Додаток 1'!C50+'Додаток 2'!C51+'Додаток 3 (без ІТП)'!E46</f>
        <v>26481.596999999998</v>
      </c>
      <c r="F55" s="178">
        <f>'Додаток 1'!D50+'Додаток 2'!D51+'Додаток 3 (без ІТП)'!F46</f>
        <v>34.909999999999997</v>
      </c>
      <c r="G55" s="177">
        <f>'Додаток 1'!E50+'Додаток 2'!E51+'Додаток 3 (без ІТП)'!G46</f>
        <v>8404.5389999999989</v>
      </c>
      <c r="H55" s="178">
        <f>'Додаток 1'!F50+'Додаток 2'!F51+'Додаток 3 (без ІТП)'!H46</f>
        <v>42.94</v>
      </c>
      <c r="I55" s="177">
        <f>'Додаток 1'!E50+'Додаток 2'!E51+'Додаток 3 (без ІТП)'!I46</f>
        <v>8304.9129999999986</v>
      </c>
      <c r="J55" s="179">
        <f>'Додаток 1'!F50+'Додаток 2'!F51+'Додаток 3 (без ІТП)'!J46</f>
        <v>42.94</v>
      </c>
    </row>
    <row r="56" spans="1:12" s="158" customFormat="1" ht="50.25" customHeight="1" thickBot="1" x14ac:dyDescent="0.35">
      <c r="A56" s="196">
        <v>9</v>
      </c>
      <c r="B56" s="197" t="s">
        <v>107</v>
      </c>
      <c r="C56" s="198">
        <f t="shared" ref="C56:H56" si="12">C48+C49+C50</f>
        <v>1568536.6430000002</v>
      </c>
      <c r="D56" s="199">
        <f t="shared" si="12"/>
        <v>2088.98</v>
      </c>
      <c r="E56" s="198">
        <f t="shared" si="12"/>
        <v>1778156.0499999998</v>
      </c>
      <c r="F56" s="199">
        <f t="shared" si="12"/>
        <v>2669.7000000000003</v>
      </c>
      <c r="G56" s="198">
        <f t="shared" si="12"/>
        <v>493239.29599999997</v>
      </c>
      <c r="H56" s="199">
        <f t="shared" si="12"/>
        <v>2540.13</v>
      </c>
      <c r="I56" s="198">
        <f>I48+I49+I50</f>
        <v>515307.57300000003</v>
      </c>
      <c r="J56" s="200">
        <f>J48+J49+J50</f>
        <v>3484.3199999999997</v>
      </c>
      <c r="L56" s="185"/>
    </row>
    <row r="57" spans="1:12" ht="61.5" customHeight="1" thickBot="1" x14ac:dyDescent="0.35">
      <c r="A57" s="180">
        <v>10</v>
      </c>
      <c r="B57" s="181" t="s">
        <v>134</v>
      </c>
      <c r="C57" s="201"/>
      <c r="D57" s="202">
        <f>ROUND(D56*1.2,2)</f>
        <v>2506.7800000000002</v>
      </c>
      <c r="E57" s="203"/>
      <c r="F57" s="202">
        <f>ROUND(F56*1.2,2)</f>
        <v>3203.64</v>
      </c>
      <c r="G57" s="203"/>
      <c r="H57" s="202">
        <f>ROUND(H56*1.2,2)</f>
        <v>3048.16</v>
      </c>
      <c r="I57" s="201"/>
      <c r="J57" s="204">
        <f>ROUND(J56*1.2,2)</f>
        <v>4181.18</v>
      </c>
    </row>
    <row r="58" spans="1:12" ht="28.5" customHeight="1" thickBot="1" x14ac:dyDescent="0.35">
      <c r="A58" s="186"/>
      <c r="B58" s="187"/>
      <c r="C58" s="205"/>
      <c r="D58" s="206"/>
      <c r="E58" s="207"/>
      <c r="F58" s="206"/>
      <c r="G58" s="207"/>
      <c r="H58" s="206"/>
      <c r="I58" s="205"/>
      <c r="J58" s="208"/>
    </row>
    <row r="59" spans="1:12" s="157" customFormat="1" ht="28.5" customHeight="1" x14ac:dyDescent="0.3">
      <c r="A59" s="79"/>
      <c r="B59" s="79"/>
      <c r="C59" s="79"/>
      <c r="D59" s="79"/>
      <c r="E59" s="79"/>
      <c r="F59" s="79"/>
      <c r="G59" s="79"/>
      <c r="H59" s="79"/>
      <c r="I59" s="80"/>
      <c r="J59" s="7"/>
      <c r="K59" s="156"/>
    </row>
    <row r="60" spans="1:12" s="192" customFormat="1" ht="56.25" customHeight="1" x14ac:dyDescent="0.3">
      <c r="A60" s="59" t="s">
        <v>118</v>
      </c>
      <c r="B60" s="59"/>
      <c r="C60" s="60"/>
      <c r="D60" s="60"/>
      <c r="E60" s="61"/>
      <c r="F60" s="62"/>
      <c r="G60" s="60"/>
      <c r="H60" s="60"/>
      <c r="I60" s="63" t="s">
        <v>111</v>
      </c>
      <c r="J60" s="63"/>
      <c r="K60" s="158"/>
    </row>
    <row r="61" spans="1:12" ht="28.5" customHeight="1" x14ac:dyDescent="0.3">
      <c r="A61" s="191"/>
      <c r="B61" s="191"/>
      <c r="C61" s="191"/>
      <c r="D61" s="191"/>
      <c r="E61" s="191"/>
      <c r="F61" s="191"/>
      <c r="G61" s="191"/>
      <c r="H61" s="191"/>
    </row>
    <row r="62" spans="1:12" ht="28.5" customHeight="1" x14ac:dyDescent="0.3">
      <c r="A62" s="191"/>
      <c r="B62" s="191"/>
      <c r="C62" s="191"/>
      <c r="D62" s="191" t="s">
        <v>132</v>
      </c>
      <c r="E62" s="191"/>
      <c r="F62" s="191"/>
      <c r="G62" s="191"/>
      <c r="H62" s="191"/>
    </row>
    <row r="63" spans="1:12" ht="28.5" customHeight="1" x14ac:dyDescent="0.3">
      <c r="A63" s="191"/>
      <c r="B63" s="191"/>
      <c r="C63" s="191"/>
      <c r="D63" s="191"/>
      <c r="E63" s="191"/>
      <c r="F63" s="191"/>
      <c r="G63" s="191"/>
      <c r="H63" s="191"/>
    </row>
    <row r="64" spans="1:12" ht="28.5" customHeight="1" x14ac:dyDescent="0.3">
      <c r="A64" s="191"/>
      <c r="B64" s="191"/>
      <c r="C64" s="191"/>
      <c r="D64" s="191"/>
      <c r="E64" s="191"/>
      <c r="F64" s="191"/>
      <c r="G64" s="191"/>
      <c r="H64" s="191"/>
    </row>
    <row r="65" spans="1:10" ht="28.5" customHeight="1" x14ac:dyDescent="0.3">
      <c r="A65" s="191"/>
      <c r="B65" s="191"/>
      <c r="C65" s="191"/>
      <c r="D65" s="191"/>
      <c r="E65" s="191"/>
      <c r="F65" s="191"/>
      <c r="G65" s="191"/>
      <c r="H65" s="191"/>
    </row>
    <row r="66" spans="1:10" s="161" customFormat="1" ht="28.5" customHeight="1" x14ac:dyDescent="0.3">
      <c r="A66" s="191"/>
      <c r="B66" s="191"/>
      <c r="C66" s="191"/>
      <c r="D66" s="191"/>
      <c r="E66" s="191"/>
      <c r="F66" s="191"/>
      <c r="G66" s="191"/>
      <c r="H66" s="191"/>
      <c r="J66" s="156"/>
    </row>
    <row r="67" spans="1:10" s="161" customFormat="1" ht="28.5" customHeight="1" x14ac:dyDescent="0.3">
      <c r="A67" s="191"/>
      <c r="B67" s="191"/>
      <c r="C67" s="191"/>
      <c r="D67" s="191"/>
      <c r="E67" s="191"/>
      <c r="F67" s="191"/>
      <c r="G67" s="191"/>
      <c r="H67" s="191"/>
      <c r="J67" s="156"/>
    </row>
    <row r="68" spans="1:10" s="161" customFormat="1" ht="28.5" customHeight="1" x14ac:dyDescent="0.3">
      <c r="A68" s="191"/>
      <c r="B68" s="191"/>
      <c r="C68" s="191"/>
      <c r="D68" s="191"/>
      <c r="E68" s="191"/>
      <c r="F68" s="191"/>
      <c r="G68" s="191"/>
      <c r="H68" s="191"/>
      <c r="J68" s="156"/>
    </row>
    <row r="69" spans="1:10" s="161" customFormat="1" ht="28.5" customHeight="1" x14ac:dyDescent="0.3">
      <c r="A69" s="191"/>
      <c r="B69" s="191"/>
      <c r="C69" s="191"/>
      <c r="D69" s="191"/>
      <c r="E69" s="191"/>
      <c r="F69" s="191"/>
      <c r="G69" s="191"/>
      <c r="H69" s="191"/>
      <c r="J69" s="156"/>
    </row>
    <row r="70" spans="1:10" s="161" customFormat="1" ht="28.5" customHeight="1" x14ac:dyDescent="0.3">
      <c r="A70" s="191"/>
      <c r="B70" s="191"/>
      <c r="C70" s="191"/>
      <c r="D70" s="191"/>
      <c r="E70" s="191"/>
      <c r="F70" s="191"/>
      <c r="G70" s="191"/>
      <c r="H70" s="191"/>
      <c r="J70" s="156"/>
    </row>
    <row r="71" spans="1:10" s="161" customFormat="1" ht="28.5" customHeight="1" x14ac:dyDescent="0.3">
      <c r="A71" s="191"/>
      <c r="B71" s="191"/>
      <c r="C71" s="191"/>
      <c r="D71" s="191"/>
      <c r="E71" s="191"/>
      <c r="F71" s="191"/>
      <c r="G71" s="191"/>
      <c r="H71" s="191"/>
      <c r="J71" s="156"/>
    </row>
    <row r="72" spans="1:10" s="161" customFormat="1" ht="28.5" customHeight="1" x14ac:dyDescent="0.3">
      <c r="A72" s="191"/>
      <c r="B72" s="191"/>
      <c r="C72" s="191"/>
      <c r="D72" s="191"/>
      <c r="E72" s="191"/>
      <c r="F72" s="191"/>
      <c r="G72" s="191"/>
      <c r="H72" s="191"/>
      <c r="J72" s="156"/>
    </row>
    <row r="73" spans="1:10" s="161" customFormat="1" ht="28.5" customHeight="1" x14ac:dyDescent="0.3">
      <c r="A73" s="191"/>
      <c r="B73" s="191"/>
      <c r="C73" s="191"/>
      <c r="D73" s="191"/>
      <c r="E73" s="191"/>
      <c r="F73" s="191"/>
      <c r="G73" s="191"/>
      <c r="H73" s="191"/>
      <c r="J73" s="156"/>
    </row>
    <row r="74" spans="1:10" s="161" customFormat="1" ht="28.5" customHeight="1" x14ac:dyDescent="0.3">
      <c r="A74" s="191"/>
      <c r="B74" s="191"/>
      <c r="C74" s="191"/>
      <c r="D74" s="191"/>
      <c r="E74" s="191"/>
      <c r="F74" s="191"/>
      <c r="G74" s="191"/>
      <c r="H74" s="191"/>
      <c r="J74" s="156"/>
    </row>
    <row r="75" spans="1:10" s="161" customFormat="1" ht="28.5" customHeight="1" x14ac:dyDescent="0.3">
      <c r="A75" s="191"/>
      <c r="B75" s="191"/>
      <c r="C75" s="191"/>
      <c r="D75" s="191"/>
      <c r="E75" s="191"/>
      <c r="F75" s="191"/>
      <c r="G75" s="191"/>
      <c r="H75" s="191"/>
      <c r="J75" s="156"/>
    </row>
    <row r="76" spans="1:10" s="161" customFormat="1" ht="28.5" customHeight="1" x14ac:dyDescent="0.3">
      <c r="A76" s="191"/>
      <c r="B76" s="191"/>
      <c r="C76" s="191"/>
      <c r="D76" s="191"/>
      <c r="E76" s="191"/>
      <c r="F76" s="191"/>
      <c r="G76" s="191"/>
      <c r="H76" s="191"/>
      <c r="J76" s="156"/>
    </row>
    <row r="77" spans="1:10" s="161" customFormat="1" ht="28.5" customHeight="1" x14ac:dyDescent="0.3">
      <c r="A77" s="191"/>
      <c r="B77" s="191"/>
      <c r="C77" s="191"/>
      <c r="D77" s="191"/>
      <c r="E77" s="191"/>
      <c r="F77" s="191"/>
      <c r="G77" s="191"/>
      <c r="H77" s="191"/>
      <c r="J77" s="156"/>
    </row>
    <row r="78" spans="1:10" s="161" customFormat="1" ht="28.5" customHeight="1" x14ac:dyDescent="0.3">
      <c r="A78" s="191"/>
      <c r="B78" s="191"/>
      <c r="C78" s="191"/>
      <c r="D78" s="191"/>
      <c r="E78" s="191"/>
      <c r="F78" s="191"/>
      <c r="G78" s="191"/>
      <c r="H78" s="191"/>
      <c r="J78" s="156"/>
    </row>
    <row r="79" spans="1:10" s="161" customFormat="1" ht="28.5" customHeight="1" x14ac:dyDescent="0.3">
      <c r="A79" s="191"/>
      <c r="B79" s="191"/>
      <c r="C79" s="191"/>
      <c r="D79" s="191"/>
      <c r="E79" s="191"/>
      <c r="F79" s="191"/>
      <c r="G79" s="191"/>
      <c r="H79" s="191"/>
      <c r="J79" s="156"/>
    </row>
    <row r="80" spans="1:10" s="161" customFormat="1" ht="28.5" customHeight="1" x14ac:dyDescent="0.3">
      <c r="A80" s="191"/>
      <c r="B80" s="191"/>
      <c r="C80" s="191"/>
      <c r="D80" s="191"/>
      <c r="E80" s="191"/>
      <c r="F80" s="191"/>
      <c r="G80" s="191"/>
      <c r="H80" s="191"/>
      <c r="J80" s="156"/>
    </row>
    <row r="81" spans="1:10" s="161" customFormat="1" ht="28.5" customHeight="1" x14ac:dyDescent="0.3">
      <c r="A81" s="191"/>
      <c r="B81" s="191"/>
      <c r="C81" s="191"/>
      <c r="D81" s="191"/>
      <c r="E81" s="191"/>
      <c r="F81" s="191"/>
      <c r="G81" s="191"/>
      <c r="H81" s="191"/>
      <c r="J81" s="156"/>
    </row>
    <row r="82" spans="1:10" s="161" customFormat="1" ht="28.5" customHeight="1" x14ac:dyDescent="0.3">
      <c r="A82" s="191"/>
      <c r="B82" s="191"/>
      <c r="C82" s="191"/>
      <c r="D82" s="191"/>
      <c r="E82" s="191"/>
      <c r="F82" s="191"/>
      <c r="G82" s="191"/>
      <c r="H82" s="191"/>
      <c r="J82" s="156"/>
    </row>
    <row r="83" spans="1:10" s="161" customFormat="1" ht="28.5" customHeight="1" x14ac:dyDescent="0.3">
      <c r="A83" s="191"/>
      <c r="B83" s="191"/>
      <c r="C83" s="191"/>
      <c r="D83" s="191"/>
      <c r="E83" s="191"/>
      <c r="F83" s="191"/>
      <c r="G83" s="191"/>
      <c r="H83" s="191"/>
      <c r="J83" s="156"/>
    </row>
    <row r="84" spans="1:10" s="161" customFormat="1" ht="28.5" customHeight="1" x14ac:dyDescent="0.3">
      <c r="A84" s="191"/>
      <c r="B84" s="191"/>
      <c r="C84" s="191"/>
      <c r="D84" s="191"/>
      <c r="E84" s="191"/>
      <c r="F84" s="191"/>
      <c r="G84" s="191"/>
      <c r="H84" s="191"/>
      <c r="J84" s="156"/>
    </row>
    <row r="85" spans="1:10" s="161" customFormat="1" ht="28.5" customHeight="1" x14ac:dyDescent="0.3">
      <c r="A85" s="191"/>
      <c r="B85" s="191"/>
      <c r="C85" s="191"/>
      <c r="D85" s="191"/>
      <c r="E85" s="191"/>
      <c r="F85" s="191"/>
      <c r="G85" s="191"/>
      <c r="H85" s="191"/>
      <c r="J85" s="156"/>
    </row>
    <row r="86" spans="1:10" s="161" customFormat="1" ht="28.5" customHeight="1" x14ac:dyDescent="0.3">
      <c r="A86" s="191"/>
      <c r="B86" s="191"/>
      <c r="C86" s="191"/>
      <c r="D86" s="191"/>
      <c r="E86" s="191"/>
      <c r="F86" s="191"/>
      <c r="G86" s="191"/>
      <c r="H86" s="191"/>
      <c r="J86" s="156"/>
    </row>
    <row r="87" spans="1:10" s="161" customFormat="1" ht="28.5" customHeight="1" x14ac:dyDescent="0.3">
      <c r="A87" s="191"/>
      <c r="B87" s="191"/>
      <c r="C87" s="191"/>
      <c r="D87" s="191"/>
      <c r="E87" s="191"/>
      <c r="F87" s="191"/>
      <c r="G87" s="191"/>
      <c r="H87" s="191"/>
      <c r="J87" s="156"/>
    </row>
    <row r="88" spans="1:10" s="161" customFormat="1" ht="28.5" customHeight="1" x14ac:dyDescent="0.3">
      <c r="A88" s="191"/>
      <c r="B88" s="191"/>
      <c r="C88" s="191"/>
      <c r="D88" s="191"/>
      <c r="E88" s="191"/>
      <c r="F88" s="191"/>
      <c r="G88" s="191"/>
      <c r="H88" s="191"/>
      <c r="J88" s="156"/>
    </row>
    <row r="89" spans="1:10" s="161" customFormat="1" ht="28.5" customHeight="1" x14ac:dyDescent="0.3">
      <c r="A89" s="191"/>
      <c r="B89" s="191"/>
      <c r="C89" s="191"/>
      <c r="D89" s="191"/>
      <c r="E89" s="191"/>
      <c r="F89" s="191"/>
      <c r="G89" s="191"/>
      <c r="H89" s="191"/>
      <c r="J89" s="156"/>
    </row>
    <row r="90" spans="1:10" s="161" customFormat="1" ht="28.5" customHeight="1" x14ac:dyDescent="0.3">
      <c r="A90" s="191"/>
      <c r="B90" s="191"/>
      <c r="C90" s="191"/>
      <c r="D90" s="191"/>
      <c r="E90" s="191"/>
      <c r="F90" s="191"/>
      <c r="G90" s="191"/>
      <c r="H90" s="191"/>
      <c r="J90" s="156"/>
    </row>
    <row r="91" spans="1:10" s="161" customFormat="1" ht="28.5" customHeight="1" x14ac:dyDescent="0.3">
      <c r="A91" s="191"/>
      <c r="B91" s="191"/>
      <c r="C91" s="191"/>
      <c r="D91" s="191"/>
      <c r="E91" s="191"/>
      <c r="F91" s="191"/>
      <c r="G91" s="191"/>
      <c r="H91" s="191"/>
      <c r="J91" s="156"/>
    </row>
    <row r="92" spans="1:10" s="161" customFormat="1" ht="28.5" customHeight="1" x14ac:dyDescent="0.3">
      <c r="A92" s="191"/>
      <c r="B92" s="191"/>
      <c r="C92" s="191"/>
      <c r="D92" s="191"/>
      <c r="E92" s="191"/>
      <c r="F92" s="191"/>
      <c r="G92" s="191"/>
      <c r="H92" s="191"/>
      <c r="J92" s="156"/>
    </row>
    <row r="93" spans="1:10" s="161" customFormat="1" ht="28.5" customHeight="1" x14ac:dyDescent="0.3">
      <c r="A93" s="191"/>
      <c r="B93" s="191"/>
      <c r="C93" s="191"/>
      <c r="D93" s="191"/>
      <c r="E93" s="191"/>
      <c r="F93" s="191"/>
      <c r="G93" s="191"/>
      <c r="H93" s="191"/>
      <c r="J93" s="156"/>
    </row>
    <row r="94" spans="1:10" s="161" customFormat="1" ht="28.5" customHeight="1" x14ac:dyDescent="0.3">
      <c r="A94" s="191"/>
      <c r="B94" s="191"/>
      <c r="C94" s="191"/>
      <c r="D94" s="191"/>
      <c r="E94" s="191"/>
      <c r="F94" s="191"/>
      <c r="G94" s="191"/>
      <c r="H94" s="191"/>
      <c r="J94" s="156"/>
    </row>
    <row r="95" spans="1:10" s="161" customFormat="1" ht="28.5" customHeight="1" x14ac:dyDescent="0.3">
      <c r="A95" s="191"/>
      <c r="B95" s="191"/>
      <c r="C95" s="191"/>
      <c r="D95" s="191"/>
      <c r="E95" s="191"/>
      <c r="F95" s="191"/>
      <c r="G95" s="191"/>
      <c r="H95" s="191"/>
      <c r="J95" s="156"/>
    </row>
    <row r="96" spans="1:10" s="161" customFormat="1" ht="28.5" customHeight="1" x14ac:dyDescent="0.3">
      <c r="A96" s="191"/>
      <c r="B96" s="191"/>
      <c r="C96" s="191"/>
      <c r="D96" s="191"/>
      <c r="E96" s="191"/>
      <c r="F96" s="191"/>
      <c r="G96" s="191"/>
      <c r="H96" s="191"/>
      <c r="J96" s="156"/>
    </row>
    <row r="97" spans="1:10" s="161" customFormat="1" ht="28.5" customHeight="1" x14ac:dyDescent="0.3">
      <c r="A97" s="191"/>
      <c r="B97" s="191"/>
      <c r="C97" s="191"/>
      <c r="D97" s="191"/>
      <c r="E97" s="191"/>
      <c r="F97" s="191"/>
      <c r="G97" s="191"/>
      <c r="H97" s="191"/>
      <c r="J97" s="156"/>
    </row>
    <row r="98" spans="1:10" s="161" customFormat="1" ht="28.5" customHeight="1" x14ac:dyDescent="0.3">
      <c r="A98" s="191"/>
      <c r="B98" s="191"/>
      <c r="C98" s="191"/>
      <c r="D98" s="191"/>
      <c r="E98" s="191"/>
      <c r="F98" s="191"/>
      <c r="G98" s="191"/>
      <c r="H98" s="191"/>
      <c r="J98" s="156"/>
    </row>
    <row r="99" spans="1:10" s="161" customFormat="1" ht="28.5" customHeight="1" x14ac:dyDescent="0.3">
      <c r="A99" s="191"/>
      <c r="B99" s="191"/>
      <c r="C99" s="191"/>
      <c r="D99" s="191"/>
      <c r="E99" s="191"/>
      <c r="F99" s="191"/>
      <c r="G99" s="191"/>
      <c r="H99" s="191"/>
      <c r="J99" s="156"/>
    </row>
    <row r="100" spans="1:10" s="161" customFormat="1" ht="28.5" customHeight="1" x14ac:dyDescent="0.3">
      <c r="A100" s="191"/>
      <c r="B100" s="191"/>
      <c r="C100" s="191"/>
      <c r="D100" s="191"/>
      <c r="E100" s="191"/>
      <c r="F100" s="191"/>
      <c r="G100" s="191"/>
      <c r="H100" s="191"/>
      <c r="J100" s="156"/>
    </row>
    <row r="101" spans="1:10" s="161" customFormat="1" ht="28.5" customHeight="1" x14ac:dyDescent="0.3">
      <c r="A101" s="191"/>
      <c r="B101" s="191"/>
      <c r="C101" s="191"/>
      <c r="D101" s="191"/>
      <c r="E101" s="191"/>
      <c r="F101" s="191"/>
      <c r="G101" s="191"/>
      <c r="H101" s="191"/>
      <c r="J101" s="156"/>
    </row>
    <row r="102" spans="1:10" s="161" customFormat="1" ht="28.5" customHeight="1" x14ac:dyDescent="0.3">
      <c r="A102" s="191"/>
      <c r="B102" s="191"/>
      <c r="C102" s="191"/>
      <c r="D102" s="191"/>
      <c r="E102" s="191"/>
      <c r="F102" s="191"/>
      <c r="G102" s="191"/>
      <c r="H102" s="191"/>
      <c r="J102" s="156"/>
    </row>
    <row r="103" spans="1:10" s="161" customFormat="1" ht="28.5" customHeight="1" x14ac:dyDescent="0.3">
      <c r="A103" s="191"/>
      <c r="B103" s="191"/>
      <c r="C103" s="191"/>
      <c r="D103" s="191"/>
      <c r="E103" s="191"/>
      <c r="F103" s="191"/>
      <c r="G103" s="191"/>
      <c r="H103" s="191"/>
      <c r="J103" s="156"/>
    </row>
    <row r="104" spans="1:10" s="161" customFormat="1" ht="28.5" customHeight="1" x14ac:dyDescent="0.3">
      <c r="A104" s="191"/>
      <c r="B104" s="191"/>
      <c r="C104" s="191"/>
      <c r="D104" s="191"/>
      <c r="E104" s="191"/>
      <c r="F104" s="191"/>
      <c r="G104" s="191"/>
      <c r="H104" s="191"/>
      <c r="J104" s="156"/>
    </row>
    <row r="105" spans="1:10" s="161" customFormat="1" ht="28.5" customHeight="1" x14ac:dyDescent="0.3">
      <c r="A105" s="191"/>
      <c r="B105" s="191"/>
      <c r="C105" s="191"/>
      <c r="D105" s="191"/>
      <c r="E105" s="191"/>
      <c r="F105" s="191"/>
      <c r="G105" s="191"/>
      <c r="H105" s="191"/>
      <c r="J105" s="156"/>
    </row>
    <row r="106" spans="1:10" s="161" customFormat="1" ht="28.5" customHeight="1" x14ac:dyDescent="0.3">
      <c r="A106" s="191"/>
      <c r="B106" s="191"/>
      <c r="C106" s="191"/>
      <c r="D106" s="191"/>
      <c r="E106" s="191"/>
      <c r="F106" s="191"/>
      <c r="G106" s="191"/>
      <c r="H106" s="191"/>
      <c r="J106" s="156"/>
    </row>
    <row r="107" spans="1:10" s="161" customFormat="1" ht="28.5" customHeight="1" x14ac:dyDescent="0.3">
      <c r="A107" s="191"/>
      <c r="B107" s="191"/>
      <c r="C107" s="191"/>
      <c r="D107" s="191"/>
      <c r="E107" s="191"/>
      <c r="F107" s="191"/>
      <c r="G107" s="191"/>
      <c r="H107" s="191"/>
      <c r="J107" s="156"/>
    </row>
    <row r="108" spans="1:10" s="161" customFormat="1" ht="28.5" customHeight="1" x14ac:dyDescent="0.3">
      <c r="A108" s="191"/>
      <c r="B108" s="191"/>
      <c r="C108" s="191"/>
      <c r="D108" s="191"/>
      <c r="E108" s="191"/>
      <c r="F108" s="191"/>
      <c r="G108" s="191"/>
      <c r="H108" s="191"/>
      <c r="J108" s="156"/>
    </row>
    <row r="109" spans="1:10" s="161" customFormat="1" ht="28.5" customHeight="1" x14ac:dyDescent="0.3">
      <c r="A109" s="191"/>
      <c r="B109" s="191"/>
      <c r="C109" s="191"/>
      <c r="D109" s="191"/>
      <c r="E109" s="191"/>
      <c r="F109" s="191"/>
      <c r="G109" s="191"/>
      <c r="H109" s="191"/>
      <c r="J109" s="156"/>
    </row>
    <row r="110" spans="1:10" s="161" customFormat="1" ht="28.5" customHeight="1" x14ac:dyDescent="0.3">
      <c r="A110" s="191"/>
      <c r="B110" s="191"/>
      <c r="C110" s="191"/>
      <c r="D110" s="191"/>
      <c r="E110" s="191"/>
      <c r="F110" s="191"/>
      <c r="G110" s="191"/>
      <c r="H110" s="191"/>
      <c r="J110" s="156"/>
    </row>
    <row r="111" spans="1:10" s="161" customFormat="1" ht="28.5" customHeight="1" x14ac:dyDescent="0.3">
      <c r="A111" s="191"/>
      <c r="B111" s="191"/>
      <c r="C111" s="191"/>
      <c r="D111" s="191"/>
      <c r="E111" s="191"/>
      <c r="F111" s="191"/>
      <c r="G111" s="191"/>
      <c r="H111" s="191"/>
      <c r="J111" s="156"/>
    </row>
    <row r="112" spans="1:10" s="161" customFormat="1" ht="28.5" customHeight="1" x14ac:dyDescent="0.3">
      <c r="A112" s="191"/>
      <c r="B112" s="191"/>
      <c r="C112" s="191"/>
      <c r="D112" s="191"/>
      <c r="E112" s="191"/>
      <c r="F112" s="191"/>
      <c r="G112" s="191"/>
      <c r="H112" s="191"/>
      <c r="J112" s="156"/>
    </row>
    <row r="113" spans="1:10" s="161" customFormat="1" ht="28.5" customHeight="1" x14ac:dyDescent="0.3">
      <c r="A113" s="191"/>
      <c r="B113" s="191"/>
      <c r="C113" s="191"/>
      <c r="D113" s="191"/>
      <c r="E113" s="191"/>
      <c r="F113" s="191"/>
      <c r="G113" s="191"/>
      <c r="H113" s="191"/>
      <c r="J113" s="156"/>
    </row>
    <row r="114" spans="1:10" s="161" customFormat="1" ht="28.5" customHeight="1" x14ac:dyDescent="0.3">
      <c r="A114" s="191"/>
      <c r="B114" s="191"/>
      <c r="C114" s="191"/>
      <c r="D114" s="191"/>
      <c r="E114" s="191"/>
      <c r="F114" s="191"/>
      <c r="G114" s="191"/>
      <c r="H114" s="191"/>
      <c r="J114" s="156"/>
    </row>
    <row r="115" spans="1:10" s="161" customFormat="1" ht="28.5" customHeight="1" x14ac:dyDescent="0.3">
      <c r="A115" s="191"/>
      <c r="B115" s="191"/>
      <c r="C115" s="191"/>
      <c r="D115" s="191"/>
      <c r="E115" s="191"/>
      <c r="F115" s="191"/>
      <c r="G115" s="191"/>
      <c r="H115" s="191"/>
      <c r="J115" s="156"/>
    </row>
    <row r="116" spans="1:10" s="161" customFormat="1" ht="28.5" customHeight="1" x14ac:dyDescent="0.3">
      <c r="A116" s="191"/>
      <c r="B116" s="191"/>
      <c r="C116" s="191"/>
      <c r="D116" s="191"/>
      <c r="E116" s="191"/>
      <c r="F116" s="191"/>
      <c r="G116" s="191"/>
      <c r="H116" s="191"/>
      <c r="J116" s="156"/>
    </row>
    <row r="117" spans="1:10" s="161" customFormat="1" ht="28.5" customHeight="1" x14ac:dyDescent="0.3">
      <c r="A117" s="191"/>
      <c r="B117" s="191"/>
      <c r="C117" s="191"/>
      <c r="D117" s="191"/>
      <c r="E117" s="191"/>
      <c r="F117" s="191"/>
      <c r="G117" s="191"/>
      <c r="H117" s="191"/>
      <c r="J117" s="156"/>
    </row>
    <row r="118" spans="1:10" s="161" customFormat="1" ht="28.5" customHeight="1" x14ac:dyDescent="0.3">
      <c r="A118" s="191"/>
      <c r="B118" s="191"/>
      <c r="C118" s="191"/>
      <c r="D118" s="191"/>
      <c r="E118" s="191"/>
      <c r="F118" s="191"/>
      <c r="G118" s="191"/>
      <c r="H118" s="191"/>
      <c r="J118" s="156"/>
    </row>
    <row r="119" spans="1:10" s="161" customFormat="1" ht="28.5" customHeight="1" x14ac:dyDescent="0.3">
      <c r="A119" s="191"/>
      <c r="B119" s="191"/>
      <c r="C119" s="191"/>
      <c r="D119" s="191"/>
      <c r="E119" s="191"/>
      <c r="F119" s="191"/>
      <c r="G119" s="191"/>
      <c r="H119" s="191"/>
      <c r="J119" s="156"/>
    </row>
    <row r="120" spans="1:10" s="161" customFormat="1" ht="28.5" customHeight="1" x14ac:dyDescent="0.3">
      <c r="A120" s="191"/>
      <c r="B120" s="191"/>
      <c r="C120" s="191"/>
      <c r="D120" s="191"/>
      <c r="E120" s="191"/>
      <c r="F120" s="191"/>
      <c r="G120" s="191"/>
      <c r="H120" s="191"/>
      <c r="J120" s="156"/>
    </row>
    <row r="121" spans="1:10" s="161" customFormat="1" ht="28.5" customHeight="1" x14ac:dyDescent="0.3">
      <c r="A121" s="191"/>
      <c r="B121" s="191"/>
      <c r="C121" s="191"/>
      <c r="D121" s="191"/>
      <c r="E121" s="191"/>
      <c r="F121" s="191"/>
      <c r="G121" s="191"/>
      <c r="H121" s="191"/>
      <c r="J121" s="156"/>
    </row>
    <row r="122" spans="1:10" s="161" customFormat="1" ht="28.5" customHeight="1" x14ac:dyDescent="0.3">
      <c r="A122" s="191"/>
      <c r="B122" s="191"/>
      <c r="C122" s="191"/>
      <c r="D122" s="191"/>
      <c r="E122" s="191"/>
      <c r="F122" s="191"/>
      <c r="G122" s="191"/>
      <c r="H122" s="191"/>
      <c r="J122" s="156"/>
    </row>
    <row r="123" spans="1:10" s="161" customFormat="1" ht="28.5" customHeight="1" x14ac:dyDescent="0.3">
      <c r="A123" s="191"/>
      <c r="B123" s="191"/>
      <c r="C123" s="191"/>
      <c r="D123" s="191"/>
      <c r="E123" s="191"/>
      <c r="F123" s="191"/>
      <c r="G123" s="191"/>
      <c r="H123" s="191"/>
      <c r="J123" s="156"/>
    </row>
    <row r="124" spans="1:10" s="161" customFormat="1" ht="28.5" customHeight="1" x14ac:dyDescent="0.3">
      <c r="A124" s="191"/>
      <c r="B124" s="191"/>
      <c r="C124" s="191"/>
      <c r="D124" s="191"/>
      <c r="E124" s="191"/>
      <c r="F124" s="191"/>
      <c r="G124" s="191"/>
      <c r="H124" s="191"/>
      <c r="J124" s="156"/>
    </row>
    <row r="125" spans="1:10" s="161" customFormat="1" ht="28.5" customHeight="1" x14ac:dyDescent="0.3">
      <c r="A125" s="191"/>
      <c r="B125" s="191"/>
      <c r="C125" s="191"/>
      <c r="D125" s="191"/>
      <c r="E125" s="191"/>
      <c r="F125" s="191"/>
      <c r="G125" s="191"/>
      <c r="H125" s="191"/>
      <c r="J125" s="156"/>
    </row>
    <row r="126" spans="1:10" s="161" customFormat="1" ht="28.5" customHeight="1" x14ac:dyDescent="0.3">
      <c r="A126" s="191"/>
      <c r="B126" s="191"/>
      <c r="C126" s="191"/>
      <c r="D126" s="191"/>
      <c r="E126" s="191"/>
      <c r="F126" s="191"/>
      <c r="G126" s="191"/>
      <c r="H126" s="191"/>
      <c r="J126" s="156"/>
    </row>
    <row r="127" spans="1:10" s="161" customFormat="1" ht="28.5" customHeight="1" x14ac:dyDescent="0.3">
      <c r="A127" s="191"/>
      <c r="B127" s="191"/>
      <c r="C127" s="191"/>
      <c r="D127" s="191"/>
      <c r="E127" s="191"/>
      <c r="F127" s="191"/>
      <c r="G127" s="191"/>
      <c r="H127" s="191"/>
      <c r="J127" s="156"/>
    </row>
    <row r="128" spans="1:10" s="161" customFormat="1" ht="28.5" customHeight="1" x14ac:dyDescent="0.3">
      <c r="A128" s="191"/>
      <c r="B128" s="191"/>
      <c r="C128" s="191"/>
      <c r="D128" s="191"/>
      <c r="E128" s="191"/>
      <c r="F128" s="191"/>
      <c r="G128" s="191"/>
      <c r="H128" s="191"/>
      <c r="J128" s="156"/>
    </row>
    <row r="129" spans="1:10" s="161" customFormat="1" ht="28.5" customHeight="1" x14ac:dyDescent="0.3">
      <c r="A129" s="191"/>
      <c r="B129" s="191"/>
      <c r="C129" s="191"/>
      <c r="D129" s="191"/>
      <c r="E129" s="191"/>
      <c r="F129" s="191"/>
      <c r="G129" s="191"/>
      <c r="H129" s="191"/>
      <c r="J129" s="156"/>
    </row>
    <row r="130" spans="1:10" s="161" customFormat="1" ht="28.5" customHeight="1" x14ac:dyDescent="0.3">
      <c r="A130" s="191"/>
      <c r="B130" s="191"/>
      <c r="C130" s="191"/>
      <c r="D130" s="191"/>
      <c r="E130" s="191"/>
      <c r="F130" s="191"/>
      <c r="G130" s="191"/>
      <c r="H130" s="191"/>
      <c r="J130" s="156"/>
    </row>
    <row r="131" spans="1:10" s="161" customFormat="1" ht="28.5" customHeight="1" x14ac:dyDescent="0.3">
      <c r="A131" s="191"/>
      <c r="B131" s="191"/>
      <c r="C131" s="191"/>
      <c r="D131" s="191"/>
      <c r="E131" s="191"/>
      <c r="F131" s="191"/>
      <c r="G131" s="191"/>
      <c r="H131" s="191"/>
      <c r="J131" s="156"/>
    </row>
    <row r="132" spans="1:10" s="161" customFormat="1" ht="28.5" customHeight="1" x14ac:dyDescent="0.3">
      <c r="A132" s="191"/>
      <c r="B132" s="191"/>
      <c r="C132" s="191"/>
      <c r="D132" s="191"/>
      <c r="E132" s="191"/>
      <c r="F132" s="191"/>
      <c r="G132" s="191"/>
      <c r="H132" s="191"/>
      <c r="J132" s="156"/>
    </row>
    <row r="133" spans="1:10" s="161" customFormat="1" ht="28.5" customHeight="1" x14ac:dyDescent="0.3">
      <c r="A133" s="191"/>
      <c r="B133" s="191"/>
      <c r="C133" s="191"/>
      <c r="D133" s="191"/>
      <c r="E133" s="191"/>
      <c r="F133" s="191"/>
      <c r="G133" s="191"/>
      <c r="H133" s="191"/>
      <c r="J133" s="156"/>
    </row>
    <row r="134" spans="1:10" s="161" customFormat="1" ht="28.5" customHeight="1" x14ac:dyDescent="0.3">
      <c r="A134" s="191"/>
      <c r="B134" s="191"/>
      <c r="C134" s="191"/>
      <c r="D134" s="191"/>
      <c r="E134" s="191"/>
      <c r="F134" s="191"/>
      <c r="G134" s="191"/>
      <c r="H134" s="191"/>
      <c r="J134" s="156"/>
    </row>
    <row r="135" spans="1:10" s="161" customFormat="1" ht="28.5" customHeight="1" x14ac:dyDescent="0.3">
      <c r="A135" s="191"/>
      <c r="B135" s="191"/>
      <c r="C135" s="191"/>
      <c r="D135" s="191"/>
      <c r="E135" s="191"/>
      <c r="F135" s="191"/>
      <c r="G135" s="191"/>
      <c r="H135" s="191"/>
      <c r="J135" s="156"/>
    </row>
    <row r="136" spans="1:10" s="161" customFormat="1" ht="28.5" customHeight="1" x14ac:dyDescent="0.3">
      <c r="A136" s="191"/>
      <c r="B136" s="191"/>
      <c r="C136" s="191"/>
      <c r="D136" s="191"/>
      <c r="E136" s="191"/>
      <c r="F136" s="191"/>
      <c r="G136" s="191"/>
      <c r="H136" s="191"/>
      <c r="J136" s="156"/>
    </row>
    <row r="137" spans="1:10" s="161" customFormat="1" ht="28.5" customHeight="1" x14ac:dyDescent="0.3">
      <c r="A137" s="191"/>
      <c r="B137" s="191"/>
      <c r="C137" s="191"/>
      <c r="D137" s="191"/>
      <c r="E137" s="191"/>
      <c r="F137" s="191"/>
      <c r="G137" s="191"/>
      <c r="H137" s="191"/>
      <c r="J137" s="156"/>
    </row>
    <row r="138" spans="1:10" s="161" customFormat="1" ht="28.5" customHeight="1" x14ac:dyDescent="0.3">
      <c r="A138" s="191"/>
      <c r="B138" s="191"/>
      <c r="C138" s="191"/>
      <c r="D138" s="191"/>
      <c r="E138" s="191"/>
      <c r="F138" s="191"/>
      <c r="G138" s="191"/>
      <c r="H138" s="191"/>
      <c r="J138" s="156"/>
    </row>
    <row r="139" spans="1:10" s="161" customFormat="1" ht="28.5" customHeight="1" x14ac:dyDescent="0.3">
      <c r="A139" s="191"/>
      <c r="B139" s="191"/>
      <c r="C139" s="191"/>
      <c r="D139" s="191"/>
      <c r="E139" s="191"/>
      <c r="F139" s="191"/>
      <c r="G139" s="191"/>
      <c r="H139" s="191"/>
      <c r="J139" s="156"/>
    </row>
    <row r="140" spans="1:10" s="161" customFormat="1" ht="28.5" customHeight="1" x14ac:dyDescent="0.3">
      <c r="A140" s="191"/>
      <c r="B140" s="191"/>
      <c r="C140" s="191"/>
      <c r="D140" s="191"/>
      <c r="E140" s="191"/>
      <c r="F140" s="191"/>
      <c r="G140" s="191"/>
      <c r="H140" s="191"/>
      <c r="J140" s="156"/>
    </row>
    <row r="141" spans="1:10" s="161" customFormat="1" ht="28.5" customHeight="1" x14ac:dyDescent="0.3">
      <c r="A141" s="191"/>
      <c r="B141" s="191"/>
      <c r="C141" s="191"/>
      <c r="D141" s="191"/>
      <c r="E141" s="191"/>
      <c r="F141" s="191"/>
      <c r="G141" s="191"/>
      <c r="H141" s="191"/>
      <c r="J141" s="156"/>
    </row>
    <row r="142" spans="1:10" s="161" customFormat="1" ht="28.5" customHeight="1" x14ac:dyDescent="0.3">
      <c r="A142" s="191"/>
      <c r="B142" s="191"/>
      <c r="C142" s="191"/>
      <c r="D142" s="191"/>
      <c r="E142" s="191"/>
      <c r="F142" s="191"/>
      <c r="G142" s="191"/>
      <c r="H142" s="191"/>
      <c r="J142" s="156"/>
    </row>
    <row r="143" spans="1:10" s="161" customFormat="1" ht="28.5" customHeight="1" x14ac:dyDescent="0.3">
      <c r="A143" s="191"/>
      <c r="B143" s="191"/>
      <c r="C143" s="191"/>
      <c r="D143" s="191"/>
      <c r="E143" s="191"/>
      <c r="F143" s="191"/>
      <c r="G143" s="191"/>
      <c r="H143" s="191"/>
      <c r="J143" s="156"/>
    </row>
    <row r="144" spans="1:10" s="161" customFormat="1" ht="28.5" customHeight="1" x14ac:dyDescent="0.3">
      <c r="A144" s="191"/>
      <c r="B144" s="191"/>
      <c r="C144" s="191"/>
      <c r="D144" s="191"/>
      <c r="E144" s="191"/>
      <c r="F144" s="191"/>
      <c r="G144" s="191"/>
      <c r="H144" s="191"/>
      <c r="J144" s="156"/>
    </row>
    <row r="145" spans="1:10" s="161" customFormat="1" ht="28.5" customHeight="1" x14ac:dyDescent="0.3">
      <c r="A145" s="191"/>
      <c r="B145" s="191"/>
      <c r="C145" s="191"/>
      <c r="D145" s="191"/>
      <c r="E145" s="191"/>
      <c r="F145" s="191"/>
      <c r="G145" s="191"/>
      <c r="H145" s="191"/>
      <c r="J145" s="156"/>
    </row>
    <row r="146" spans="1:10" s="161" customFormat="1" ht="28.5" customHeight="1" x14ac:dyDescent="0.3">
      <c r="A146" s="191"/>
      <c r="B146" s="191"/>
      <c r="C146" s="191"/>
      <c r="D146" s="191"/>
      <c r="E146" s="191"/>
      <c r="F146" s="191"/>
      <c r="G146" s="191"/>
      <c r="H146" s="191"/>
      <c r="J146" s="156"/>
    </row>
    <row r="147" spans="1:10" s="161" customFormat="1" ht="28.5" customHeight="1" x14ac:dyDescent="0.3">
      <c r="A147" s="191"/>
      <c r="B147" s="191"/>
      <c r="C147" s="191"/>
      <c r="D147" s="191"/>
      <c r="E147" s="191"/>
      <c r="F147" s="191"/>
      <c r="G147" s="191"/>
      <c r="H147" s="191"/>
      <c r="J147" s="156"/>
    </row>
    <row r="148" spans="1:10" s="161" customFormat="1" ht="28.5" customHeight="1" x14ac:dyDescent="0.3">
      <c r="A148" s="191"/>
      <c r="B148" s="191"/>
      <c r="C148" s="191"/>
      <c r="D148" s="191"/>
      <c r="E148" s="191"/>
      <c r="F148" s="191"/>
      <c r="G148" s="191"/>
      <c r="H148" s="191"/>
      <c r="J148" s="156"/>
    </row>
    <row r="149" spans="1:10" s="161" customFormat="1" ht="28.5" customHeight="1" x14ac:dyDescent="0.3">
      <c r="A149" s="191"/>
      <c r="B149" s="191"/>
      <c r="C149" s="191"/>
      <c r="D149" s="191"/>
      <c r="E149" s="191"/>
      <c r="F149" s="191"/>
      <c r="G149" s="191"/>
      <c r="H149" s="191"/>
      <c r="J149" s="156"/>
    </row>
    <row r="150" spans="1:10" s="161" customFormat="1" ht="28.5" customHeight="1" x14ac:dyDescent="0.3">
      <c r="A150" s="191"/>
      <c r="B150" s="191"/>
      <c r="C150" s="191"/>
      <c r="D150" s="191"/>
      <c r="E150" s="191"/>
      <c r="F150" s="191"/>
      <c r="G150" s="191"/>
      <c r="H150" s="191"/>
      <c r="J150" s="156"/>
    </row>
    <row r="151" spans="1:10" s="161" customFormat="1" ht="28.5" customHeight="1" x14ac:dyDescent="0.3">
      <c r="A151" s="191"/>
      <c r="B151" s="191"/>
      <c r="C151" s="191"/>
      <c r="D151" s="191"/>
      <c r="E151" s="191"/>
      <c r="F151" s="191"/>
      <c r="G151" s="191"/>
      <c r="H151" s="191"/>
      <c r="J151" s="156"/>
    </row>
    <row r="152" spans="1:10" s="161" customFormat="1" ht="28.5" customHeight="1" x14ac:dyDescent="0.3">
      <c r="A152" s="191"/>
      <c r="B152" s="191"/>
      <c r="C152" s="191"/>
      <c r="D152" s="191"/>
      <c r="E152" s="191"/>
      <c r="F152" s="191"/>
      <c r="G152" s="191"/>
      <c r="H152" s="191"/>
      <c r="J152" s="156"/>
    </row>
    <row r="153" spans="1:10" s="161" customFormat="1" ht="28.5" customHeight="1" x14ac:dyDescent="0.3">
      <c r="A153" s="191"/>
      <c r="B153" s="191"/>
      <c r="C153" s="191"/>
      <c r="D153" s="191"/>
      <c r="E153" s="191"/>
      <c r="F153" s="191"/>
      <c r="G153" s="191"/>
      <c r="H153" s="191"/>
      <c r="J153" s="156"/>
    </row>
    <row r="154" spans="1:10" s="161" customFormat="1" ht="28.5" customHeight="1" x14ac:dyDescent="0.3">
      <c r="A154" s="191"/>
      <c r="B154" s="191"/>
      <c r="C154" s="191"/>
      <c r="D154" s="191"/>
      <c r="E154" s="191"/>
      <c r="F154" s="191"/>
      <c r="G154" s="191"/>
      <c r="H154" s="191"/>
      <c r="J154" s="156"/>
    </row>
    <row r="155" spans="1:10" s="161" customFormat="1" ht="28.5" customHeight="1" x14ac:dyDescent="0.3">
      <c r="A155" s="191"/>
      <c r="B155" s="191"/>
      <c r="C155" s="191"/>
      <c r="D155" s="191"/>
      <c r="E155" s="191"/>
      <c r="F155" s="191"/>
      <c r="G155" s="191"/>
      <c r="H155" s="191"/>
      <c r="J155" s="156"/>
    </row>
    <row r="156" spans="1:10" s="161" customFormat="1" ht="28.5" customHeight="1" x14ac:dyDescent="0.3">
      <c r="A156" s="191"/>
      <c r="B156" s="191"/>
      <c r="C156" s="191"/>
      <c r="D156" s="191"/>
      <c r="E156" s="191"/>
      <c r="F156" s="191"/>
      <c r="G156" s="191"/>
      <c r="H156" s="191"/>
      <c r="J156" s="156"/>
    </row>
    <row r="157" spans="1:10" s="161" customFormat="1" ht="28.5" customHeight="1" x14ac:dyDescent="0.3">
      <c r="A157" s="191"/>
      <c r="B157" s="191"/>
      <c r="C157" s="191"/>
      <c r="D157" s="191"/>
      <c r="E157" s="191"/>
      <c r="F157" s="191"/>
      <c r="G157" s="191"/>
      <c r="H157" s="191"/>
      <c r="J157" s="156"/>
    </row>
    <row r="158" spans="1:10" s="161" customFormat="1" ht="28.5" customHeight="1" x14ac:dyDescent="0.3">
      <c r="A158" s="191"/>
      <c r="B158" s="191"/>
      <c r="C158" s="191"/>
      <c r="D158" s="191"/>
      <c r="E158" s="191"/>
      <c r="F158" s="191"/>
      <c r="G158" s="191"/>
      <c r="H158" s="191"/>
      <c r="J158" s="156"/>
    </row>
    <row r="159" spans="1:10" s="161" customFormat="1" ht="28.5" customHeight="1" x14ac:dyDescent="0.3">
      <c r="A159" s="191"/>
      <c r="B159" s="191"/>
      <c r="C159" s="191"/>
      <c r="D159" s="191"/>
      <c r="E159" s="191"/>
      <c r="F159" s="191"/>
      <c r="G159" s="191"/>
      <c r="H159" s="191"/>
      <c r="J159" s="156"/>
    </row>
    <row r="160" spans="1:10" s="161" customFormat="1" ht="28.5" customHeight="1" x14ac:dyDescent="0.3">
      <c r="A160" s="191"/>
      <c r="B160" s="191"/>
      <c r="C160" s="191"/>
      <c r="D160" s="191"/>
      <c r="E160" s="191"/>
      <c r="F160" s="191"/>
      <c r="G160" s="191"/>
      <c r="H160" s="191"/>
      <c r="J160" s="156"/>
    </row>
    <row r="161" spans="1:10" s="161" customFormat="1" ht="28.5" customHeight="1" x14ac:dyDescent="0.3">
      <c r="A161" s="191"/>
      <c r="B161" s="191"/>
      <c r="C161" s="191"/>
      <c r="D161" s="191"/>
      <c r="E161" s="191"/>
      <c r="F161" s="191"/>
      <c r="G161" s="191"/>
      <c r="H161" s="191"/>
      <c r="J161" s="156"/>
    </row>
    <row r="162" spans="1:10" s="161" customFormat="1" ht="28.5" customHeight="1" x14ac:dyDescent="0.3">
      <c r="A162" s="191"/>
      <c r="B162" s="191"/>
      <c r="C162" s="191"/>
      <c r="D162" s="191"/>
      <c r="E162" s="191"/>
      <c r="F162" s="191"/>
      <c r="G162" s="191"/>
      <c r="H162" s="191"/>
      <c r="J162" s="156"/>
    </row>
    <row r="163" spans="1:10" s="161" customFormat="1" ht="28.5" customHeight="1" x14ac:dyDescent="0.3">
      <c r="A163" s="191"/>
      <c r="B163" s="191"/>
      <c r="C163" s="191"/>
      <c r="D163" s="191"/>
      <c r="E163" s="191"/>
      <c r="F163" s="191"/>
      <c r="G163" s="191"/>
      <c r="H163" s="191"/>
      <c r="J163" s="156"/>
    </row>
    <row r="164" spans="1:10" s="161" customFormat="1" ht="28.5" customHeight="1" x14ac:dyDescent="0.3">
      <c r="A164" s="191"/>
      <c r="B164" s="191"/>
      <c r="C164" s="191"/>
      <c r="D164" s="191"/>
      <c r="E164" s="191"/>
      <c r="F164" s="191"/>
      <c r="G164" s="191"/>
      <c r="H164" s="191"/>
      <c r="J164" s="156"/>
    </row>
    <row r="165" spans="1:10" s="161" customFormat="1" ht="28.5" customHeight="1" x14ac:dyDescent="0.3">
      <c r="A165" s="191"/>
      <c r="B165" s="191"/>
      <c r="C165" s="191"/>
      <c r="D165" s="191"/>
      <c r="E165" s="191"/>
      <c r="F165" s="191"/>
      <c r="G165" s="191"/>
      <c r="H165" s="191"/>
      <c r="J165" s="156"/>
    </row>
    <row r="166" spans="1:10" s="161" customFormat="1" ht="28.5" customHeight="1" x14ac:dyDescent="0.3">
      <c r="A166" s="191"/>
      <c r="B166" s="191"/>
      <c r="C166" s="191"/>
      <c r="D166" s="191"/>
      <c r="E166" s="191"/>
      <c r="F166" s="191"/>
      <c r="G166" s="191"/>
      <c r="H166" s="191"/>
      <c r="J166" s="156"/>
    </row>
    <row r="167" spans="1:10" s="161" customFormat="1" ht="28.5" customHeight="1" x14ac:dyDescent="0.3">
      <c r="A167" s="191"/>
      <c r="B167" s="191"/>
      <c r="C167" s="191"/>
      <c r="D167" s="191"/>
      <c r="E167" s="191"/>
      <c r="F167" s="191"/>
      <c r="G167" s="191"/>
      <c r="H167" s="191"/>
      <c r="J167" s="156"/>
    </row>
    <row r="168" spans="1:10" s="161" customFormat="1" ht="28.5" customHeight="1" x14ac:dyDescent="0.3">
      <c r="A168" s="191"/>
      <c r="B168" s="191"/>
      <c r="C168" s="191"/>
      <c r="D168" s="191"/>
      <c r="E168" s="191"/>
      <c r="F168" s="191"/>
      <c r="G168" s="191"/>
      <c r="H168" s="191"/>
      <c r="J168" s="156"/>
    </row>
    <row r="169" spans="1:10" s="161" customFormat="1" ht="28.5" customHeight="1" x14ac:dyDescent="0.3">
      <c r="A169" s="191"/>
      <c r="B169" s="191"/>
      <c r="C169" s="191"/>
      <c r="D169" s="191"/>
      <c r="E169" s="191"/>
      <c r="F169" s="191"/>
      <c r="G169" s="191"/>
      <c r="H169" s="191"/>
      <c r="J169" s="156"/>
    </row>
    <row r="170" spans="1:10" s="161" customFormat="1" ht="28.5" customHeight="1" x14ac:dyDescent="0.3">
      <c r="A170" s="191"/>
      <c r="B170" s="191"/>
      <c r="C170" s="191"/>
      <c r="D170" s="191"/>
      <c r="E170" s="191"/>
      <c r="F170" s="191"/>
      <c r="G170" s="191"/>
      <c r="H170" s="191"/>
      <c r="J170" s="156"/>
    </row>
    <row r="171" spans="1:10" s="161" customFormat="1" ht="28.5" customHeight="1" x14ac:dyDescent="0.3">
      <c r="A171" s="191"/>
      <c r="B171" s="191"/>
      <c r="C171" s="191"/>
      <c r="D171" s="191"/>
      <c r="E171" s="191"/>
      <c r="F171" s="191"/>
      <c r="G171" s="191"/>
      <c r="H171" s="191"/>
      <c r="J171" s="156"/>
    </row>
    <row r="172" spans="1:10" s="161" customFormat="1" ht="28.5" customHeight="1" x14ac:dyDescent="0.3">
      <c r="A172" s="191"/>
      <c r="B172" s="191"/>
      <c r="C172" s="191"/>
      <c r="D172" s="191"/>
      <c r="E172" s="191"/>
      <c r="F172" s="191"/>
      <c r="G172" s="191"/>
      <c r="H172" s="191"/>
      <c r="J172" s="156"/>
    </row>
    <row r="173" spans="1:10" s="161" customFormat="1" ht="28.5" customHeight="1" x14ac:dyDescent="0.3">
      <c r="A173" s="191"/>
      <c r="B173" s="191"/>
      <c r="C173" s="191"/>
      <c r="D173" s="191"/>
      <c r="E173" s="191"/>
      <c r="F173" s="191"/>
      <c r="G173" s="191"/>
      <c r="H173" s="191"/>
      <c r="J173" s="156"/>
    </row>
    <row r="174" spans="1:10" s="161" customFormat="1" ht="28.5" customHeight="1" x14ac:dyDescent="0.3">
      <c r="A174" s="191"/>
      <c r="B174" s="191"/>
      <c r="C174" s="191"/>
      <c r="D174" s="191"/>
      <c r="E174" s="191"/>
      <c r="F174" s="191"/>
      <c r="G174" s="191"/>
      <c r="H174" s="191"/>
      <c r="J174" s="156"/>
    </row>
    <row r="175" spans="1:10" s="161" customFormat="1" ht="28.5" customHeight="1" x14ac:dyDescent="0.3">
      <c r="A175" s="191"/>
      <c r="B175" s="191"/>
      <c r="C175" s="191"/>
      <c r="D175" s="191"/>
      <c r="E175" s="191"/>
      <c r="F175" s="191"/>
      <c r="G175" s="191"/>
      <c r="H175" s="191"/>
      <c r="J175" s="156"/>
    </row>
    <row r="176" spans="1:10" s="161" customFormat="1" ht="28.5" customHeight="1" x14ac:dyDescent="0.3">
      <c r="A176" s="191"/>
      <c r="B176" s="191"/>
      <c r="C176" s="191"/>
      <c r="D176" s="191"/>
      <c r="E176" s="191"/>
      <c r="F176" s="191"/>
      <c r="G176" s="191"/>
      <c r="H176" s="191"/>
      <c r="J176" s="156"/>
    </row>
    <row r="177" spans="1:10" s="161" customFormat="1" ht="28.5" customHeight="1" x14ac:dyDescent="0.3">
      <c r="A177" s="191"/>
      <c r="B177" s="191"/>
      <c r="C177" s="191"/>
      <c r="D177" s="191"/>
      <c r="E177" s="191"/>
      <c r="F177" s="191"/>
      <c r="G177" s="191"/>
      <c r="H177" s="191"/>
      <c r="J177" s="156"/>
    </row>
    <row r="178" spans="1:10" s="161" customFormat="1" ht="28.5" customHeight="1" x14ac:dyDescent="0.3">
      <c r="A178" s="191"/>
      <c r="B178" s="191"/>
      <c r="C178" s="191"/>
      <c r="D178" s="191"/>
      <c r="E178" s="191"/>
      <c r="F178" s="191"/>
      <c r="G178" s="191"/>
      <c r="H178" s="191"/>
      <c r="J178" s="156"/>
    </row>
    <row r="179" spans="1:10" s="161" customFormat="1" ht="28.5" customHeight="1" x14ac:dyDescent="0.3">
      <c r="A179" s="191"/>
      <c r="B179" s="191"/>
      <c r="C179" s="191"/>
      <c r="D179" s="191"/>
      <c r="E179" s="191"/>
      <c r="F179" s="191"/>
      <c r="G179" s="191"/>
      <c r="H179" s="191"/>
      <c r="J179" s="156"/>
    </row>
    <row r="180" spans="1:10" s="161" customFormat="1" ht="28.5" customHeight="1" x14ac:dyDescent="0.3">
      <c r="A180" s="191"/>
      <c r="B180" s="191"/>
      <c r="C180" s="191"/>
      <c r="D180" s="191"/>
      <c r="E180" s="191"/>
      <c r="F180" s="191"/>
      <c r="G180" s="191"/>
      <c r="H180" s="191"/>
      <c r="J180" s="156"/>
    </row>
    <row r="181" spans="1:10" s="161" customFormat="1" ht="28.5" customHeight="1" x14ac:dyDescent="0.3">
      <c r="A181" s="191"/>
      <c r="B181" s="191"/>
      <c r="C181" s="191"/>
      <c r="D181" s="191"/>
      <c r="E181" s="191"/>
      <c r="F181" s="191"/>
      <c r="G181" s="191"/>
      <c r="H181" s="191"/>
      <c r="J181" s="156"/>
    </row>
    <row r="182" spans="1:10" s="161" customFormat="1" ht="28.5" customHeight="1" x14ac:dyDescent="0.3">
      <c r="A182" s="191"/>
      <c r="B182" s="191"/>
      <c r="C182" s="191"/>
      <c r="D182" s="191"/>
      <c r="E182" s="191"/>
      <c r="F182" s="191"/>
      <c r="G182" s="191"/>
      <c r="H182" s="191"/>
      <c r="J182" s="156"/>
    </row>
    <row r="183" spans="1:10" s="161" customFormat="1" ht="28.5" customHeight="1" x14ac:dyDescent="0.3">
      <c r="A183" s="191"/>
      <c r="B183" s="191"/>
      <c r="C183" s="191"/>
      <c r="D183" s="191"/>
      <c r="E183" s="191"/>
      <c r="F183" s="191"/>
      <c r="G183" s="191"/>
      <c r="H183" s="191"/>
      <c r="J183" s="156"/>
    </row>
    <row r="184" spans="1:10" s="161" customFormat="1" ht="28.5" customHeight="1" x14ac:dyDescent="0.3">
      <c r="A184" s="191"/>
      <c r="B184" s="191"/>
      <c r="C184" s="191"/>
      <c r="D184" s="191"/>
      <c r="E184" s="191"/>
      <c r="F184" s="191"/>
      <c r="G184" s="191"/>
      <c r="H184" s="191"/>
      <c r="J184" s="156"/>
    </row>
    <row r="185" spans="1:10" s="161" customFormat="1" ht="28.5" customHeight="1" x14ac:dyDescent="0.3">
      <c r="A185" s="191"/>
      <c r="B185" s="191"/>
      <c r="C185" s="191"/>
      <c r="D185" s="191"/>
      <c r="E185" s="191"/>
      <c r="F185" s="191"/>
      <c r="G185" s="191"/>
      <c r="H185" s="191"/>
      <c r="J185" s="156"/>
    </row>
    <row r="186" spans="1:10" s="161" customFormat="1" ht="28.5" customHeight="1" x14ac:dyDescent="0.3">
      <c r="A186" s="191"/>
      <c r="B186" s="191"/>
      <c r="C186" s="191"/>
      <c r="D186" s="191"/>
      <c r="E186" s="191"/>
      <c r="F186" s="191"/>
      <c r="G186" s="191"/>
      <c r="H186" s="191"/>
      <c r="J186" s="156"/>
    </row>
    <row r="187" spans="1:10" s="161" customFormat="1" ht="28.5" customHeight="1" x14ac:dyDescent="0.3">
      <c r="A187" s="191"/>
      <c r="B187" s="191"/>
      <c r="C187" s="191"/>
      <c r="D187" s="191"/>
      <c r="E187" s="191"/>
      <c r="F187" s="191"/>
      <c r="G187" s="191"/>
      <c r="H187" s="191"/>
      <c r="J187" s="156"/>
    </row>
    <row r="188" spans="1:10" s="161" customFormat="1" ht="28.5" customHeight="1" x14ac:dyDescent="0.3">
      <c r="A188" s="191"/>
      <c r="B188" s="191"/>
      <c r="C188" s="191"/>
      <c r="D188" s="191"/>
      <c r="E188" s="191"/>
      <c r="F188" s="191"/>
      <c r="G188" s="191"/>
      <c r="H188" s="191"/>
      <c r="J188" s="156"/>
    </row>
    <row r="189" spans="1:10" s="161" customFormat="1" ht="28.5" customHeight="1" x14ac:dyDescent="0.3">
      <c r="A189" s="191"/>
      <c r="B189" s="191"/>
      <c r="C189" s="191"/>
      <c r="D189" s="191"/>
      <c r="E189" s="191"/>
      <c r="F189" s="191"/>
      <c r="G189" s="191"/>
      <c r="H189" s="191"/>
      <c r="J189" s="156"/>
    </row>
    <row r="190" spans="1:10" s="161" customFormat="1" ht="28.5" customHeight="1" x14ac:dyDescent="0.3">
      <c r="A190" s="191"/>
      <c r="B190" s="191"/>
      <c r="C190" s="191"/>
      <c r="D190" s="191"/>
      <c r="E190" s="191"/>
      <c r="F190" s="191"/>
      <c r="G190" s="191"/>
      <c r="H190" s="191"/>
      <c r="J190" s="156"/>
    </row>
    <row r="191" spans="1:10" s="161" customFormat="1" ht="28.5" customHeight="1" x14ac:dyDescent="0.3">
      <c r="A191" s="191"/>
      <c r="B191" s="191"/>
      <c r="C191" s="191"/>
      <c r="D191" s="191"/>
      <c r="E191" s="191"/>
      <c r="F191" s="191"/>
      <c r="G191" s="191"/>
      <c r="H191" s="191"/>
      <c r="J191" s="156"/>
    </row>
    <row r="192" spans="1:10" s="161" customFormat="1" ht="28.5" customHeight="1" x14ac:dyDescent="0.3">
      <c r="A192" s="191"/>
      <c r="B192" s="191"/>
      <c r="C192" s="191"/>
      <c r="D192" s="191"/>
      <c r="E192" s="191"/>
      <c r="F192" s="191"/>
      <c r="G192" s="191"/>
      <c r="H192" s="191"/>
      <c r="J192" s="156"/>
    </row>
    <row r="193" spans="1:10" s="161" customFormat="1" ht="28.5" customHeight="1" x14ac:dyDescent="0.3">
      <c r="A193" s="191"/>
      <c r="B193" s="191"/>
      <c r="C193" s="191"/>
      <c r="D193" s="191"/>
      <c r="E193" s="191"/>
      <c r="F193" s="191"/>
      <c r="G193" s="191"/>
      <c r="H193" s="191"/>
      <c r="J193" s="156"/>
    </row>
    <row r="194" spans="1:10" s="161" customFormat="1" ht="28.5" customHeight="1" x14ac:dyDescent="0.3">
      <c r="A194" s="191"/>
      <c r="B194" s="191"/>
      <c r="C194" s="191"/>
      <c r="D194" s="191"/>
      <c r="E194" s="191"/>
      <c r="F194" s="191"/>
      <c r="G194" s="191"/>
      <c r="H194" s="191"/>
      <c r="J194" s="156"/>
    </row>
    <row r="195" spans="1:10" s="161" customFormat="1" ht="28.5" customHeight="1" x14ac:dyDescent="0.3">
      <c r="A195" s="191"/>
      <c r="B195" s="191"/>
      <c r="C195" s="191"/>
      <c r="D195" s="191"/>
      <c r="E195" s="191"/>
      <c r="F195" s="191"/>
      <c r="G195" s="191"/>
      <c r="H195" s="191"/>
      <c r="J195" s="156"/>
    </row>
    <row r="196" spans="1:10" s="161" customFormat="1" ht="28.5" customHeight="1" x14ac:dyDescent="0.3">
      <c r="A196" s="191"/>
      <c r="B196" s="191"/>
      <c r="C196" s="191"/>
      <c r="D196" s="191"/>
      <c r="E196" s="191"/>
      <c r="F196" s="191"/>
      <c r="G196" s="191"/>
      <c r="H196" s="191"/>
      <c r="J196" s="156"/>
    </row>
  </sheetData>
  <mergeCells count="14">
    <mergeCell ref="I60:J60"/>
    <mergeCell ref="I3:J3"/>
    <mergeCell ref="B16:J16"/>
    <mergeCell ref="B21:J21"/>
    <mergeCell ref="A60:B60"/>
    <mergeCell ref="A8:J8"/>
    <mergeCell ref="A9:J9"/>
    <mergeCell ref="A10:J10"/>
    <mergeCell ref="A12:A14"/>
    <mergeCell ref="B12:B14"/>
    <mergeCell ref="C12:D12"/>
    <mergeCell ref="E12:F12"/>
    <mergeCell ref="G12:H12"/>
    <mergeCell ref="I12:J12"/>
  </mergeCells>
  <printOptions horizontalCentered="1"/>
  <pageMargins left="1.1811023622047245" right="0.39370078740157483" top="0.78740157480314965" bottom="0.78740157480314965" header="0.11811023622047245" footer="0.11811023622047245"/>
  <pageSetup paperSize="9" scale="3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96"/>
  <sheetViews>
    <sheetView view="pageBreakPreview" topLeftCell="A52" zoomScale="110" zoomScaleNormal="110" zoomScaleSheetLayoutView="110" workbookViewId="0">
      <selection activeCell="A60" sqref="A60:XFD60"/>
    </sheetView>
  </sheetViews>
  <sheetFormatPr defaultColWidth="70.140625" defaultRowHeight="45.75" customHeight="1" x14ac:dyDescent="0.3"/>
  <cols>
    <col min="1" max="1" width="6.7109375" style="156" bestFit="1" customWidth="1"/>
    <col min="2" max="2" width="70.140625" style="156"/>
    <col min="3" max="3" width="24" style="156" customWidth="1"/>
    <col min="4" max="4" width="20.28515625" style="156" customWidth="1"/>
    <col min="5" max="5" width="24" style="156" customWidth="1"/>
    <col min="6" max="6" width="21.42578125" style="156" customWidth="1"/>
    <col min="7" max="16384" width="70.140625" style="156"/>
  </cols>
  <sheetData>
    <row r="1" spans="1:6" ht="18.75" x14ac:dyDescent="0.3">
      <c r="E1" s="2" t="s">
        <v>89</v>
      </c>
      <c r="F1" s="1"/>
    </row>
    <row r="2" spans="1:6" ht="18.75" x14ac:dyDescent="0.3">
      <c r="E2" s="3" t="s">
        <v>83</v>
      </c>
      <c r="F2" s="1"/>
    </row>
    <row r="3" spans="1:6" ht="37.5" customHeight="1" x14ac:dyDescent="0.3">
      <c r="E3" s="4" t="s">
        <v>110</v>
      </c>
      <c r="F3" s="4"/>
    </row>
    <row r="4" spans="1:6" ht="18.75" x14ac:dyDescent="0.3">
      <c r="E4" s="3" t="s">
        <v>70</v>
      </c>
      <c r="F4" s="1"/>
    </row>
    <row r="5" spans="1:6" ht="18.75" x14ac:dyDescent="0.3">
      <c r="E5" s="3" t="s">
        <v>71</v>
      </c>
      <c r="F5" s="1"/>
    </row>
    <row r="6" spans="1:6" ht="18.75" x14ac:dyDescent="0.3">
      <c r="E6" s="5" t="s">
        <v>105</v>
      </c>
      <c r="F6" s="1"/>
    </row>
    <row r="7" spans="1:6" ht="45.75" customHeight="1" x14ac:dyDescent="0.3">
      <c r="B7" s="162"/>
      <c r="C7" s="162"/>
      <c r="D7" s="162"/>
      <c r="E7" s="162"/>
      <c r="F7" s="162"/>
    </row>
    <row r="8" spans="1:6" ht="18.75" x14ac:dyDescent="0.3">
      <c r="A8" s="8" t="s">
        <v>49</v>
      </c>
      <c r="B8" s="8"/>
      <c r="C8" s="8"/>
      <c r="D8" s="8"/>
      <c r="E8" s="8"/>
      <c r="F8" s="8"/>
    </row>
    <row r="9" spans="1:6" ht="18.75" x14ac:dyDescent="0.3">
      <c r="A9" s="8" t="s">
        <v>131</v>
      </c>
      <c r="B9" s="8"/>
      <c r="C9" s="8"/>
      <c r="D9" s="8"/>
      <c r="E9" s="8"/>
      <c r="F9" s="8"/>
    </row>
    <row r="10" spans="1:6" ht="18.75" x14ac:dyDescent="0.3">
      <c r="A10" s="8" t="s">
        <v>82</v>
      </c>
      <c r="B10" s="8"/>
      <c r="C10" s="8"/>
      <c r="D10" s="8"/>
      <c r="E10" s="8"/>
      <c r="F10" s="8"/>
    </row>
    <row r="11" spans="1:6" ht="45.75" customHeight="1" thickBot="1" x14ac:dyDescent="0.35">
      <c r="F11" s="10"/>
    </row>
    <row r="12" spans="1:6" s="163" customFormat="1" ht="90" customHeight="1" x14ac:dyDescent="0.25">
      <c r="A12" s="11" t="s">
        <v>0</v>
      </c>
      <c r="B12" s="12" t="s">
        <v>50</v>
      </c>
      <c r="C12" s="125" t="s">
        <v>112</v>
      </c>
      <c r="D12" s="13"/>
      <c r="E12" s="65" t="s">
        <v>117</v>
      </c>
      <c r="F12" s="66"/>
    </row>
    <row r="13" spans="1:6" ht="45.75" customHeight="1" x14ac:dyDescent="0.3">
      <c r="A13" s="14"/>
      <c r="B13" s="15"/>
      <c r="C13" s="112" t="s">
        <v>59</v>
      </c>
      <c r="D13" s="16" t="s">
        <v>94</v>
      </c>
      <c r="E13" s="112" t="s">
        <v>59</v>
      </c>
      <c r="F13" s="17" t="s">
        <v>94</v>
      </c>
    </row>
    <row r="14" spans="1:6" ht="18.75" x14ac:dyDescent="0.3">
      <c r="A14" s="14"/>
      <c r="B14" s="15"/>
      <c r="C14" s="18" t="s">
        <v>73</v>
      </c>
      <c r="D14" s="19" t="s">
        <v>48</v>
      </c>
      <c r="E14" s="18" t="s">
        <v>73</v>
      </c>
      <c r="F14" s="20" t="s">
        <v>48</v>
      </c>
    </row>
    <row r="15" spans="1:6" ht="18.75" x14ac:dyDescent="0.3">
      <c r="A15" s="21">
        <v>1</v>
      </c>
      <c r="B15" s="22">
        <v>2</v>
      </c>
      <c r="C15" s="22">
        <v>3</v>
      </c>
      <c r="D15" s="22">
        <v>4</v>
      </c>
      <c r="E15" s="22">
        <v>5</v>
      </c>
      <c r="F15" s="193">
        <v>6</v>
      </c>
    </row>
    <row r="16" spans="1:6" ht="18.75" x14ac:dyDescent="0.3">
      <c r="A16" s="21"/>
      <c r="B16" s="30" t="s">
        <v>106</v>
      </c>
      <c r="C16" s="31"/>
      <c r="D16" s="31"/>
      <c r="E16" s="31"/>
      <c r="F16" s="32"/>
    </row>
    <row r="17" spans="1:8" ht="18.75" x14ac:dyDescent="0.3">
      <c r="A17" s="25" t="s">
        <v>61</v>
      </c>
      <c r="B17" s="26" t="s">
        <v>65</v>
      </c>
      <c r="C17" s="18" t="s">
        <v>67</v>
      </c>
      <c r="D17" s="28">
        <f>SUM(D18:D20)</f>
        <v>2187.0700000000002</v>
      </c>
      <c r="E17" s="18" t="s">
        <v>67</v>
      </c>
      <c r="F17" s="164">
        <f>SUM(F18:F20)</f>
        <v>2638.22</v>
      </c>
    </row>
    <row r="18" spans="1:8" ht="18.75" x14ac:dyDescent="0.3">
      <c r="A18" s="25" t="s">
        <v>126</v>
      </c>
      <c r="B18" s="26" t="s">
        <v>63</v>
      </c>
      <c r="C18" s="18" t="s">
        <v>67</v>
      </c>
      <c r="D18" s="165">
        <f>'Додаток 1'!D15</f>
        <v>1532.34</v>
      </c>
      <c r="E18" s="18" t="s">
        <v>67</v>
      </c>
      <c r="F18" s="194">
        <f>'Додаток 1'!F15</f>
        <v>1964.56</v>
      </c>
    </row>
    <row r="19" spans="1:8" ht="18.75" x14ac:dyDescent="0.3">
      <c r="A19" s="25" t="s">
        <v>127</v>
      </c>
      <c r="B19" s="26" t="s">
        <v>64</v>
      </c>
      <c r="C19" s="18" t="s">
        <v>67</v>
      </c>
      <c r="D19" s="167">
        <f>'Додаток 2'!D16</f>
        <v>511.94</v>
      </c>
      <c r="E19" s="18" t="s">
        <v>67</v>
      </c>
      <c r="F19" s="194">
        <f>'Додаток 2'!F16</f>
        <v>530.87</v>
      </c>
    </row>
    <row r="20" spans="1:8" ht="18.75" x14ac:dyDescent="0.3">
      <c r="A20" s="25" t="s">
        <v>128</v>
      </c>
      <c r="B20" s="26" t="s">
        <v>66</v>
      </c>
      <c r="C20" s="18" t="s">
        <v>67</v>
      </c>
      <c r="D20" s="165">
        <f>'Додаток 4 (по ІТП) '!D16</f>
        <v>142.79</v>
      </c>
      <c r="E20" s="18" t="s">
        <v>67</v>
      </c>
      <c r="F20" s="195">
        <f>'Додаток 4 (по ІТП) '!F16</f>
        <v>142.79</v>
      </c>
    </row>
    <row r="21" spans="1:8" ht="18.75" x14ac:dyDescent="0.3">
      <c r="A21" s="21"/>
      <c r="B21" s="30" t="s">
        <v>74</v>
      </c>
      <c r="C21" s="31"/>
      <c r="D21" s="31"/>
      <c r="E21" s="31"/>
      <c r="F21" s="32"/>
    </row>
    <row r="22" spans="1:8" s="158" customFormat="1" ht="18.75" x14ac:dyDescent="0.3">
      <c r="A22" s="25">
        <v>1</v>
      </c>
      <c r="B22" s="34" t="s">
        <v>1</v>
      </c>
      <c r="C22" s="35">
        <f t="shared" ref="C22:F22" si="0">C23+C29+C30+C34</f>
        <v>1473317.5419999999</v>
      </c>
      <c r="D22" s="36">
        <f t="shared" si="0"/>
        <v>2033.94</v>
      </c>
      <c r="E22" s="35">
        <f t="shared" si="0"/>
        <v>463713.87800000003</v>
      </c>
      <c r="F22" s="37">
        <f t="shared" si="0"/>
        <v>2474.6000000000004</v>
      </c>
    </row>
    <row r="23" spans="1:8" s="158" customFormat="1" ht="18.75" x14ac:dyDescent="0.3">
      <c r="A23" s="38" t="s">
        <v>2</v>
      </c>
      <c r="B23" s="34" t="s">
        <v>3</v>
      </c>
      <c r="C23" s="35">
        <f t="shared" ref="C23:F23" si="1">SUM(C24:C28)</f>
        <v>1088858.0260000001</v>
      </c>
      <c r="D23" s="36">
        <f t="shared" si="1"/>
        <v>1451.2600000000002</v>
      </c>
      <c r="E23" s="35">
        <f t="shared" si="1"/>
        <v>364242.17200000002</v>
      </c>
      <c r="F23" s="37">
        <f t="shared" si="1"/>
        <v>1884.95</v>
      </c>
    </row>
    <row r="24" spans="1:8" ht="18.75" x14ac:dyDescent="0.3">
      <c r="A24" s="39" t="s">
        <v>4</v>
      </c>
      <c r="B24" s="40" t="s">
        <v>5</v>
      </c>
      <c r="C24" s="43">
        <f>'Додаток 1'!C19</f>
        <v>801439.196</v>
      </c>
      <c r="D24" s="168">
        <f>'Додаток 1'!D19</f>
        <v>1022.31</v>
      </c>
      <c r="E24" s="43">
        <f>'Додаток 1'!E19</f>
        <v>286428.63099999999</v>
      </c>
      <c r="F24" s="169">
        <f>'Додаток 1'!F19</f>
        <v>1436.27</v>
      </c>
      <c r="H24" s="158"/>
    </row>
    <row r="25" spans="1:8" ht="18.75" x14ac:dyDescent="0.3">
      <c r="A25" s="39" t="s">
        <v>6</v>
      </c>
      <c r="B25" s="40" t="s">
        <v>7</v>
      </c>
      <c r="C25" s="43">
        <f>'Додаток 1'!C20+'Додаток 2'!C20+'Додаток 4 (по ІТП) '!C19</f>
        <v>95417.365999999995</v>
      </c>
      <c r="D25" s="168">
        <f>'Додаток 1'!D20+'Додаток 2'!D20+'Додаток 4 (по ІТП) '!D19</f>
        <v>152.94</v>
      </c>
      <c r="E25" s="43">
        <f>'Додаток 1'!E20+'Додаток 2'!E20+'Додаток 4 (по ІТП) '!E19</f>
        <v>24689.714</v>
      </c>
      <c r="F25" s="169">
        <f>'Додаток 1'!F20+'Додаток 2'!F20+'Додаток 4 (по ІТП) '!F19</f>
        <v>153.38</v>
      </c>
      <c r="H25" s="158"/>
    </row>
    <row r="26" spans="1:8" ht="18.75" x14ac:dyDescent="0.3">
      <c r="A26" s="39" t="s">
        <v>8</v>
      </c>
      <c r="B26" s="40" t="s">
        <v>51</v>
      </c>
      <c r="C26" s="43">
        <v>0</v>
      </c>
      <c r="D26" s="170">
        <v>0</v>
      </c>
      <c r="E26" s="43">
        <v>0</v>
      </c>
      <c r="F26" s="171">
        <v>0</v>
      </c>
      <c r="H26" s="158"/>
    </row>
    <row r="27" spans="1:8" ht="18.75" x14ac:dyDescent="0.3">
      <c r="A27" s="39" t="s">
        <v>9</v>
      </c>
      <c r="B27" s="40" t="s">
        <v>10</v>
      </c>
      <c r="C27" s="43">
        <f>'Додаток 1'!C22+'Додаток 2'!C22</f>
        <v>8489.1659999999993</v>
      </c>
      <c r="D27" s="168">
        <f>'Додаток 1'!D22+'Додаток 2'!D22</f>
        <v>11.66</v>
      </c>
      <c r="E27" s="43">
        <f>'Додаток 1'!E22+'Додаток 2'!E22</f>
        <v>2199.3510000000001</v>
      </c>
      <c r="F27" s="169">
        <f>'Додаток 1'!F22+'Додаток 2'!F22</f>
        <v>11.75</v>
      </c>
      <c r="H27" s="158"/>
    </row>
    <row r="28" spans="1:8" ht="18.75" x14ac:dyDescent="0.3">
      <c r="A28" s="39" t="s">
        <v>11</v>
      </c>
      <c r="B28" s="40" t="s">
        <v>69</v>
      </c>
      <c r="C28" s="43">
        <f>'Додаток 1'!C23+'Додаток 2'!C23</f>
        <v>183512.29800000001</v>
      </c>
      <c r="D28" s="168">
        <f>'Додаток 1'!D23+'Додаток 2'!D23</f>
        <v>264.35000000000002</v>
      </c>
      <c r="E28" s="43">
        <f>'Додаток 1'!E23+'Додаток 2'!E23</f>
        <v>50924.47600000001</v>
      </c>
      <c r="F28" s="169">
        <f>'Додаток 1'!F23+'Додаток 2'!F23</f>
        <v>283.55</v>
      </c>
      <c r="H28" s="158"/>
    </row>
    <row r="29" spans="1:8" s="158" customFormat="1" ht="18.75" x14ac:dyDescent="0.3">
      <c r="A29" s="38" t="s">
        <v>12</v>
      </c>
      <c r="B29" s="34" t="s">
        <v>13</v>
      </c>
      <c r="C29" s="35">
        <f>'Додаток 1'!C24+'Додаток 2'!C25+'Додаток 4 (по ІТП) '!C20</f>
        <v>211126.23800000001</v>
      </c>
      <c r="D29" s="36">
        <f>'Додаток 1'!D24+'Додаток 2'!D25+'Додаток 4 (по ІТП) '!D20</f>
        <v>325.76</v>
      </c>
      <c r="E29" s="35">
        <f>'Додаток 1'!E24+'Додаток 2'!E25+'Додаток 4 (по ІТП) '!E20</f>
        <v>54616.797999999995</v>
      </c>
      <c r="F29" s="37">
        <f>'Додаток 1'!F24+'Додаток 2'!F25+'Додаток 4 (по ІТП) '!F20</f>
        <v>329.45000000000005</v>
      </c>
    </row>
    <row r="30" spans="1:8" s="158" customFormat="1" ht="18.75" x14ac:dyDescent="0.3">
      <c r="A30" s="38" t="s">
        <v>14</v>
      </c>
      <c r="B30" s="34" t="s">
        <v>15</v>
      </c>
      <c r="C30" s="35">
        <f t="shared" ref="C30:F30" si="2">SUM(C31:C33)</f>
        <v>64937.89</v>
      </c>
      <c r="D30" s="36">
        <f t="shared" si="2"/>
        <v>105.59</v>
      </c>
      <c r="E30" s="35">
        <f t="shared" si="2"/>
        <v>16790.066999999999</v>
      </c>
      <c r="F30" s="37">
        <f t="shared" si="2"/>
        <v>106.68999999999998</v>
      </c>
      <c r="H30" s="172"/>
    </row>
    <row r="31" spans="1:8" ht="18.75" x14ac:dyDescent="0.3">
      <c r="A31" s="39" t="s">
        <v>16</v>
      </c>
      <c r="B31" s="40" t="s">
        <v>17</v>
      </c>
      <c r="C31" s="43">
        <f>'Додаток 1'!C26+'Додаток 2'!C27+'Додаток 4 (по ІТП) '!C22</f>
        <v>46447.771999999997</v>
      </c>
      <c r="D31" s="168">
        <f>'Додаток 1'!D26+'Додаток 2'!D27+'Додаток 4 (по ІТП) '!D22</f>
        <v>71.670000000000016</v>
      </c>
      <c r="E31" s="43">
        <f>'Додаток 1'!E26+'Додаток 2'!E27+'Додаток 4 (по ІТП) '!E22</f>
        <v>12015.696</v>
      </c>
      <c r="F31" s="169">
        <f>'Додаток 1'!F26+'Додаток 2'!F27+'Додаток 4 (по ІТП) '!F22</f>
        <v>72.47999999999999</v>
      </c>
      <c r="H31" s="158"/>
    </row>
    <row r="32" spans="1:8" ht="18.75" x14ac:dyDescent="0.3">
      <c r="A32" s="39" t="s">
        <v>18</v>
      </c>
      <c r="B32" s="40" t="s">
        <v>19</v>
      </c>
      <c r="C32" s="43">
        <f>'Додаток 1'!C27+'Додаток 2'!C28+'Додаток 4 (по ІТП) '!C23</f>
        <v>10953.420999999998</v>
      </c>
      <c r="D32" s="168">
        <f>'Додаток 1'!D27+'Додаток 2'!D28+'Додаток 4 (по ІТП) '!D23</f>
        <v>20.63</v>
      </c>
      <c r="E32" s="43">
        <f>'Додаток 1'!E27+'Додаток 2'!E28+'Додаток 4 (по ІТП) '!E23</f>
        <v>2827.8910000000001</v>
      </c>
      <c r="F32" s="169">
        <f>'Додаток 1'!F27+'Додаток 2'!F28+'Додаток 4 (по ІТП) '!F23</f>
        <v>20.759999999999998</v>
      </c>
      <c r="H32" s="158"/>
    </row>
    <row r="33" spans="1:8" ht="18.75" x14ac:dyDescent="0.3">
      <c r="A33" s="39" t="s">
        <v>20</v>
      </c>
      <c r="B33" s="40" t="s">
        <v>21</v>
      </c>
      <c r="C33" s="43">
        <f>'Додаток 1'!C28+'Додаток 2'!C29+'Додаток 4 (по ІТП) '!C24</f>
        <v>7536.6970000000001</v>
      </c>
      <c r="D33" s="168">
        <f>'Додаток 1'!D28+'Додаток 2'!D29+'Додаток 4 (по ІТП) '!D24</f>
        <v>13.29</v>
      </c>
      <c r="E33" s="43">
        <f>'Додаток 1'!E28+'Додаток 2'!E29+'Додаток 4 (по ІТП) '!E24</f>
        <v>1946.48</v>
      </c>
      <c r="F33" s="169">
        <f>'Додаток 1'!F28+'Додаток 2'!F29+'Додаток 4 (по ІТП) '!F24</f>
        <v>13.45</v>
      </c>
      <c r="H33" s="158"/>
    </row>
    <row r="34" spans="1:8" s="158" customFormat="1" ht="18.75" x14ac:dyDescent="0.3">
      <c r="A34" s="38" t="s">
        <v>22</v>
      </c>
      <c r="B34" s="34" t="s">
        <v>23</v>
      </c>
      <c r="C34" s="35">
        <f t="shared" ref="C34:F34" si="3">SUM(C35:C37)</f>
        <v>108395.38800000001</v>
      </c>
      <c r="D34" s="36">
        <f t="shared" si="3"/>
        <v>151.33000000000001</v>
      </c>
      <c r="E34" s="35">
        <f t="shared" si="3"/>
        <v>28064.841</v>
      </c>
      <c r="F34" s="37">
        <f t="shared" si="3"/>
        <v>153.51</v>
      </c>
    </row>
    <row r="35" spans="1:8" ht="18.75" x14ac:dyDescent="0.3">
      <c r="A35" s="39" t="s">
        <v>24</v>
      </c>
      <c r="B35" s="40" t="s">
        <v>25</v>
      </c>
      <c r="C35" s="43">
        <f>'Додаток 1'!C30+'Додаток 2'!C31+'Додаток 4 (по ІТП) '!C26</f>
        <v>83834.320000000007</v>
      </c>
      <c r="D35" s="168">
        <f>'Додаток 1'!D30+'Додаток 2'!D31+'Додаток 4 (по ІТП) '!D26</f>
        <v>117.04</v>
      </c>
      <c r="E35" s="43">
        <f>'Додаток 1'!E30+'Додаток 2'!E31+'Додаток 4 (по ІТП) '!E26</f>
        <v>21705.690999999988</v>
      </c>
      <c r="F35" s="169">
        <f>'Додаток 1'!F30+'Додаток 2'!F31+'Додаток 4 (по ІТП) '!F26</f>
        <v>118.73</v>
      </c>
      <c r="H35" s="158"/>
    </row>
    <row r="36" spans="1:8" ht="18.75" x14ac:dyDescent="0.3">
      <c r="A36" s="39" t="s">
        <v>26</v>
      </c>
      <c r="B36" s="40" t="s">
        <v>17</v>
      </c>
      <c r="C36" s="43">
        <f>'Додаток 1'!C31+'Додаток 2'!C32+'Додаток 4 (по ІТП) '!C27</f>
        <v>18443.55</v>
      </c>
      <c r="D36" s="168">
        <f>'Додаток 1'!D31+'Додаток 2'!D32+'Додаток 4 (по ІТП) '!D27</f>
        <v>25.75</v>
      </c>
      <c r="E36" s="43">
        <f>'Додаток 1'!E31+'Додаток 2'!E32+'Додаток 4 (по ІТП) '!E27</f>
        <v>4775.2519999999995</v>
      </c>
      <c r="F36" s="169">
        <f>'Додаток 1'!F31+'Додаток 2'!F32+'Додаток 4 (по ІТП) '!F27</f>
        <v>26.119999999999997</v>
      </c>
      <c r="H36" s="158"/>
    </row>
    <row r="37" spans="1:8" ht="18.75" x14ac:dyDescent="0.3">
      <c r="A37" s="39" t="s">
        <v>27</v>
      </c>
      <c r="B37" s="40" t="s">
        <v>28</v>
      </c>
      <c r="C37" s="43">
        <f>'Додаток 1'!C32+'Додаток 2'!C33+'Додаток 4 (по ІТП) '!C28</f>
        <v>6117.518</v>
      </c>
      <c r="D37" s="168">
        <f>'Додаток 1'!D32+'Додаток 2'!D33+'Додаток 4 (по ІТП) '!D28</f>
        <v>8.5400000000000009</v>
      </c>
      <c r="E37" s="43">
        <f>'Додаток 1'!E32+'Додаток 2'!E33+'Додаток 4 (по ІТП) '!E28</f>
        <v>1583.8980000000108</v>
      </c>
      <c r="F37" s="169">
        <f>'Додаток 1'!F32+'Додаток 2'!F33+'Додаток 4 (по ІТП) '!F28</f>
        <v>8.66</v>
      </c>
      <c r="H37" s="158"/>
    </row>
    <row r="38" spans="1:8" s="158" customFormat="1" ht="18.75" x14ac:dyDescent="0.3">
      <c r="A38" s="38">
        <v>2</v>
      </c>
      <c r="B38" s="34" t="s">
        <v>29</v>
      </c>
      <c r="C38" s="35">
        <f t="shared" ref="C38:F38" si="4">SUM(C39:C41)</f>
        <v>50511.871999999996</v>
      </c>
      <c r="D38" s="36">
        <f t="shared" si="4"/>
        <v>70.52</v>
      </c>
      <c r="E38" s="35">
        <f t="shared" si="4"/>
        <v>13078.118</v>
      </c>
      <c r="F38" s="37">
        <f t="shared" si="4"/>
        <v>71.53</v>
      </c>
    </row>
    <row r="39" spans="1:8" ht="18.75" x14ac:dyDescent="0.3">
      <c r="A39" s="39" t="s">
        <v>30</v>
      </c>
      <c r="B39" s="40" t="s">
        <v>25</v>
      </c>
      <c r="C39" s="43">
        <f>'Додаток 1'!C34+'Додаток 2'!C35+'Додаток 4 (по ІТП) '!C30</f>
        <v>35835.31</v>
      </c>
      <c r="D39" s="168">
        <f>'Додаток 1'!D34+'Додаток 2'!D35+'Додаток 4 (по ІТП) '!D30</f>
        <v>50.029999999999994</v>
      </c>
      <c r="E39" s="43">
        <f>'Додаток 1'!E34+'Додаток 2'!E35+'Додаток 4 (по ІТП) '!E30</f>
        <v>9278.1830000000064</v>
      </c>
      <c r="F39" s="169">
        <f>'Додаток 1'!F34+'Додаток 2'!F35+'Додаток 4 (по ІТП) '!F30</f>
        <v>50.76</v>
      </c>
      <c r="H39" s="158"/>
    </row>
    <row r="40" spans="1:8" ht="18.75" x14ac:dyDescent="0.3">
      <c r="A40" s="39" t="s">
        <v>31</v>
      </c>
      <c r="B40" s="40" t="s">
        <v>17</v>
      </c>
      <c r="C40" s="43">
        <f>'Додаток 1'!C35+'Додаток 2'!C36+'Додаток 4 (по ІТП) '!C31</f>
        <v>7883.768</v>
      </c>
      <c r="D40" s="168">
        <f>'Додаток 1'!D35+'Додаток 2'!D36+'Додаток 4 (по ІТП) '!D31</f>
        <v>11</v>
      </c>
      <c r="E40" s="43">
        <f>'Додаток 1'!E35+'Додаток 2'!E36+'Додаток 4 (по ІТП) '!E31</f>
        <v>2041.2</v>
      </c>
      <c r="F40" s="169">
        <f>'Додаток 1'!F35+'Додаток 2'!F36+'Додаток 4 (по ІТП) '!F31</f>
        <v>11.159999999999998</v>
      </c>
      <c r="H40" s="172"/>
    </row>
    <row r="41" spans="1:8" ht="18.75" x14ac:dyDescent="0.3">
      <c r="A41" s="39" t="s">
        <v>32</v>
      </c>
      <c r="B41" s="40" t="s">
        <v>33</v>
      </c>
      <c r="C41" s="43">
        <f>'Додаток 1'!C36+'Додаток 2'!C37+'Додаток 4 (по ІТП) '!C32</f>
        <v>6792.7940000000017</v>
      </c>
      <c r="D41" s="168">
        <f>'Додаток 1'!D36+'Додаток 2'!D37+'Додаток 4 (по ІТП) '!D32</f>
        <v>9.49</v>
      </c>
      <c r="E41" s="43">
        <f>'Додаток 1'!E36+'Додаток 2'!E37+'Додаток 4 (по ІТП) '!E32</f>
        <v>1758.7349999999935</v>
      </c>
      <c r="F41" s="169">
        <f>'Додаток 1'!F36+'Додаток 2'!F37+'Додаток 4 (по ІТП) '!F32</f>
        <v>9.61</v>
      </c>
      <c r="H41" s="158"/>
    </row>
    <row r="42" spans="1:8" s="158" customFormat="1" ht="18.75" x14ac:dyDescent="0.3">
      <c r="A42" s="25">
        <v>3</v>
      </c>
      <c r="B42" s="34" t="s">
        <v>34</v>
      </c>
      <c r="C42" s="35">
        <f t="shared" ref="C42:F42" si="5">SUM(C43:C45)</f>
        <v>335.02499999999998</v>
      </c>
      <c r="D42" s="36">
        <f t="shared" si="5"/>
        <v>38.89</v>
      </c>
      <c r="E42" s="35">
        <f t="shared" si="5"/>
        <v>20.328000000000017</v>
      </c>
      <c r="F42" s="37">
        <f t="shared" si="5"/>
        <v>38.89</v>
      </c>
    </row>
    <row r="43" spans="1:8" ht="18.75" x14ac:dyDescent="0.3">
      <c r="A43" s="39" t="s">
        <v>35</v>
      </c>
      <c r="B43" s="40" t="s">
        <v>25</v>
      </c>
      <c r="C43" s="43">
        <f>'Додаток 1'!C38+'Додаток 2'!C39+'Додаток 4 (по ІТП) '!C34</f>
        <v>272.34899999999999</v>
      </c>
      <c r="D43" s="168">
        <f>'Додаток 1'!D38+'Додаток 2'!D39+'Додаток 4 (по ІТП) '!D34</f>
        <v>31.61</v>
      </c>
      <c r="E43" s="43">
        <f>'Додаток 1'!E38+'Додаток 2'!E39+'Додаток 4 (по ІТП) '!E34</f>
        <v>16.524999999999977</v>
      </c>
      <c r="F43" s="169">
        <f>'Додаток 1'!F38+'Додаток 2'!F39+'Додаток 4 (по ІТП) '!F34</f>
        <v>31.62</v>
      </c>
      <c r="H43" s="158"/>
    </row>
    <row r="44" spans="1:8" ht="18.75" x14ac:dyDescent="0.3">
      <c r="A44" s="39" t="s">
        <v>36</v>
      </c>
      <c r="B44" s="40" t="s">
        <v>17</v>
      </c>
      <c r="C44" s="43">
        <f>'Додаток 1'!C39+'Додаток 2'!C40+'Додаток 4 (по ІТП) '!C35</f>
        <v>59.917000000000002</v>
      </c>
      <c r="D44" s="168">
        <f>'Додаток 1'!D39+'Додаток 2'!D40+'Додаток 4 (по ІТП) '!D35</f>
        <v>6.96</v>
      </c>
      <c r="E44" s="43">
        <f>'Додаток 1'!E39+'Додаток 2'!E40+'Додаток 4 (по ІТП) '!E35</f>
        <v>3.634999999999998</v>
      </c>
      <c r="F44" s="169">
        <f>'Додаток 1'!F39+'Додаток 2'!F40+'Додаток 4 (по ІТП) '!F35</f>
        <v>6.95</v>
      </c>
      <c r="H44" s="158"/>
    </row>
    <row r="45" spans="1:8" ht="18.75" x14ac:dyDescent="0.3">
      <c r="A45" s="39" t="s">
        <v>37</v>
      </c>
      <c r="B45" s="40" t="s">
        <v>33</v>
      </c>
      <c r="C45" s="43">
        <f>'Додаток 1'!C40+'Додаток 2'!C41+'Додаток 4 (по ІТП) '!C36</f>
        <v>2.7589999999999999</v>
      </c>
      <c r="D45" s="168">
        <f>'Додаток 1'!D40+'Додаток 2'!D41+'Додаток 4 (по ІТП) '!D36</f>
        <v>0.32</v>
      </c>
      <c r="E45" s="43">
        <f>'Додаток 1'!E40+'Додаток 2'!E41+'Додаток 4 (по ІТП) '!E36</f>
        <v>0.16800000000004234</v>
      </c>
      <c r="F45" s="169">
        <f>'Додаток 1'!F40+'Додаток 2'!F41+'Додаток 4 (по ІТП) '!F36</f>
        <v>0.32</v>
      </c>
      <c r="H45" s="158"/>
    </row>
    <row r="46" spans="1:8" s="158" customFormat="1" ht="18.75" x14ac:dyDescent="0.3">
      <c r="A46" s="25">
        <v>4</v>
      </c>
      <c r="B46" s="34" t="s">
        <v>52</v>
      </c>
      <c r="C46" s="35">
        <f>'Додаток 1'!C41+'Додаток 2'!C42+'Додаток 4 (по ІТП) '!C37</f>
        <v>267.13200000000001</v>
      </c>
      <c r="D46" s="36">
        <f>'Додаток 1'!D41+'Додаток 2'!D42+'Додаток 4 (по ІТП) '!D37</f>
        <v>0.37</v>
      </c>
      <c r="E46" s="35">
        <f>'Додаток 1'!E41+'Додаток 2'!E42+'Додаток 4 (по ІТП) '!E37</f>
        <v>69.164000000000001</v>
      </c>
      <c r="F46" s="37">
        <f>'Додаток 1'!F41+'Додаток 2'!F42+'Додаток 4 (по ІТП) '!F37</f>
        <v>0.38</v>
      </c>
    </row>
    <row r="47" spans="1:8" s="158" customFormat="1" ht="18.75" x14ac:dyDescent="0.3">
      <c r="A47" s="25">
        <v>5</v>
      </c>
      <c r="B47" s="34" t="s">
        <v>38</v>
      </c>
      <c r="C47" s="35">
        <f>'Додаток 1'!C42+'Додаток 2'!C43+'Додаток 4 (по ІТП) '!C38</f>
        <v>0</v>
      </c>
      <c r="D47" s="36">
        <f>'Додаток 1'!D42+'Додаток 2'!D43+'Додаток 4 (по ІТП) '!D38</f>
        <v>0</v>
      </c>
      <c r="E47" s="35">
        <f>'Додаток 1'!E42+'Додаток 2'!E43+'Додаток 4 (по ІТП) '!E38</f>
        <v>0</v>
      </c>
      <c r="F47" s="37">
        <f>'Додаток 1'!F42+'Додаток 2'!F43+'Додаток 4 (по ІТП) '!F38</f>
        <v>0</v>
      </c>
    </row>
    <row r="48" spans="1:8" s="158" customFormat="1" ht="18.75" x14ac:dyDescent="0.3">
      <c r="A48" s="25">
        <v>6</v>
      </c>
      <c r="B48" s="34" t="s">
        <v>53</v>
      </c>
      <c r="C48" s="35">
        <f t="shared" ref="C48:F48" si="6">C22+C38+C42+C46+C47</f>
        <v>1524431.5709999998</v>
      </c>
      <c r="D48" s="36">
        <f t="shared" si="6"/>
        <v>2143.7199999999998</v>
      </c>
      <c r="E48" s="35">
        <f t="shared" si="6"/>
        <v>476881.48800000001</v>
      </c>
      <c r="F48" s="37">
        <f t="shared" si="6"/>
        <v>2585.4000000000005</v>
      </c>
    </row>
    <row r="49" spans="1:10" s="158" customFormat="1" ht="18.75" x14ac:dyDescent="0.3">
      <c r="A49" s="25">
        <v>7</v>
      </c>
      <c r="B49" s="34" t="s">
        <v>39</v>
      </c>
      <c r="C49" s="35">
        <f>'Додаток 1'!C44+'Додаток 2'!C45+'Додаток 4 (по ІТП) '!C40</f>
        <v>0</v>
      </c>
      <c r="D49" s="36">
        <f>'Додаток 1'!D44+'Додаток 2'!D45+'Додаток 4 (по ІТП) '!D40</f>
        <v>0</v>
      </c>
      <c r="E49" s="35">
        <f>'Додаток 1'!E44+'Додаток 2'!E45+'Додаток 4 (по ІТП) '!E40</f>
        <v>0</v>
      </c>
      <c r="F49" s="37">
        <f>'Додаток 1'!F44+'Додаток 2'!F45+'Додаток 4 (по ІТП) '!F40</f>
        <v>0</v>
      </c>
    </row>
    <row r="50" spans="1:10" s="158" customFormat="1" ht="18.75" x14ac:dyDescent="0.3">
      <c r="A50" s="25">
        <v>8</v>
      </c>
      <c r="B50" s="34" t="s">
        <v>54</v>
      </c>
      <c r="C50" s="35">
        <f t="shared" ref="C50:F50" si="7">SUM(C51:C55)</f>
        <v>30924.172999999999</v>
      </c>
      <c r="D50" s="36">
        <f t="shared" si="7"/>
        <v>43.349999999999994</v>
      </c>
      <c r="E50" s="35">
        <f t="shared" si="7"/>
        <v>9772.9609999999993</v>
      </c>
      <c r="F50" s="37">
        <f t="shared" si="7"/>
        <v>52.82</v>
      </c>
    </row>
    <row r="51" spans="1:10" ht="18.75" x14ac:dyDescent="0.3">
      <c r="A51" s="39" t="s">
        <v>40</v>
      </c>
      <c r="B51" s="40" t="s">
        <v>41</v>
      </c>
      <c r="C51" s="43">
        <f>'Додаток 1'!C46+'Додаток 2'!C47+'Додаток 4 (по ІТП) '!C42</f>
        <v>4717.2469999999994</v>
      </c>
      <c r="D51" s="168">
        <f>'Додаток 1'!D46+'Додаток 2'!D47+'Додаток 4 (по ІТП) '!D42</f>
        <v>6.6199999999999992</v>
      </c>
      <c r="E51" s="43">
        <f>'Додаток 1'!E46+'Додаток 2'!E47+'Додаток 4 (по ІТП) '!E42</f>
        <v>1490.7910000000002</v>
      </c>
      <c r="F51" s="169">
        <f>'Додаток 1'!F46+'Додаток 2'!F47+'Додаток 4 (по ІТП) '!F42</f>
        <v>8.06</v>
      </c>
    </row>
    <row r="52" spans="1:10" ht="18.75" x14ac:dyDescent="0.3">
      <c r="A52" s="39" t="s">
        <v>42</v>
      </c>
      <c r="B52" s="40" t="s">
        <v>43</v>
      </c>
      <c r="C52" s="43">
        <f>'Додаток 1'!C47+'Додаток 2'!C48+'Додаток 4 (по ІТП) '!C43</f>
        <v>0</v>
      </c>
      <c r="D52" s="168">
        <f>'Додаток 1'!D47+'Додаток 2'!D48+'Додаток 4 (по ІТП) '!D43</f>
        <v>0</v>
      </c>
      <c r="E52" s="43">
        <f>'Додаток 1'!E47+'Додаток 2'!E48+'Додаток 4 (по ІТП) '!E43</f>
        <v>0</v>
      </c>
      <c r="F52" s="169">
        <f>'Додаток 1'!F47+'Додаток 2'!F48+'Додаток 4 (по ІТП) '!F43</f>
        <v>0</v>
      </c>
    </row>
    <row r="53" spans="1:10" ht="18.75" x14ac:dyDescent="0.3">
      <c r="A53" s="39" t="s">
        <v>57</v>
      </c>
      <c r="B53" s="40" t="s">
        <v>44</v>
      </c>
      <c r="C53" s="43">
        <f>'Додаток 1'!C48+'Додаток 2'!C49+'Додаток 4 (по ІТП) '!C44</f>
        <v>0</v>
      </c>
      <c r="D53" s="168">
        <f>'Додаток 1'!D48+'Додаток 2'!D49+'Додаток 4 (по ІТП) '!D44</f>
        <v>0</v>
      </c>
      <c r="E53" s="43">
        <f>'Додаток 1'!E48+'Додаток 2'!E49+'Додаток 4 (по ІТП) '!E44</f>
        <v>0</v>
      </c>
      <c r="F53" s="169">
        <f>'Додаток 1'!F48+'Додаток 2'!F49+'Додаток 4 (по ІТП) '!F44</f>
        <v>0</v>
      </c>
    </row>
    <row r="54" spans="1:10" ht="18.75" x14ac:dyDescent="0.3">
      <c r="A54" s="39" t="s">
        <v>45</v>
      </c>
      <c r="B54" s="40" t="s">
        <v>46</v>
      </c>
      <c r="C54" s="43">
        <f>'Додаток 1'!C49+'Додаток 2'!C50+'Додаток 4 (по ІТП) '!C45</f>
        <v>0</v>
      </c>
      <c r="D54" s="168">
        <f>'Додаток 1'!D49+'Додаток 2'!D50+'Додаток 4 (по ІТП) '!D45</f>
        <v>0</v>
      </c>
      <c r="E54" s="43">
        <f>'Додаток 1'!E49+'Додаток 2'!E50+'Додаток 4 (по ІТП) '!E45</f>
        <v>0</v>
      </c>
      <c r="F54" s="169">
        <f>'Додаток 1'!F49+'Додаток 2'!F50+'Додаток 4 (по ІТП) '!F45</f>
        <v>0</v>
      </c>
    </row>
    <row r="55" spans="1:10" ht="18.75" x14ac:dyDescent="0.3">
      <c r="A55" s="175" t="s">
        <v>47</v>
      </c>
      <c r="B55" s="176" t="s">
        <v>84</v>
      </c>
      <c r="C55" s="177">
        <f>'Додаток 1'!C50+'Додаток 2'!C51+'Додаток 4 (по ІТП) '!C46</f>
        <v>26206.925999999999</v>
      </c>
      <c r="D55" s="178">
        <f>'Додаток 1'!D50+'Додаток 2'!D51+'Додаток 4 (по ІТП) '!D46</f>
        <v>36.729999999999997</v>
      </c>
      <c r="E55" s="177">
        <f>'Додаток 1'!E50+'Додаток 2'!E51+'Додаток 4 (по ІТП) '!E46</f>
        <v>8282.17</v>
      </c>
      <c r="F55" s="179">
        <f>'Додаток 1'!F50+'Додаток 2'!F51+'Додаток 4 (по ІТП) '!F46</f>
        <v>44.76</v>
      </c>
    </row>
    <row r="56" spans="1:10" s="158" customFormat="1" ht="19.5" thickBot="1" x14ac:dyDescent="0.35">
      <c r="A56" s="196">
        <v>9</v>
      </c>
      <c r="B56" s="197" t="s">
        <v>109</v>
      </c>
      <c r="C56" s="198">
        <f t="shared" ref="C56:E56" si="8">C48+C49+C50</f>
        <v>1555355.7439999997</v>
      </c>
      <c r="D56" s="199">
        <f t="shared" si="8"/>
        <v>2187.0699999999997</v>
      </c>
      <c r="E56" s="198">
        <f t="shared" si="8"/>
        <v>486654.44900000002</v>
      </c>
      <c r="F56" s="200">
        <f>F48+F49+F50</f>
        <v>2638.2200000000007</v>
      </c>
      <c r="H56" s="185"/>
    </row>
    <row r="57" spans="1:10" ht="38.25" thickBot="1" x14ac:dyDescent="0.35">
      <c r="A57" s="180">
        <v>10</v>
      </c>
      <c r="B57" s="181" t="s">
        <v>108</v>
      </c>
      <c r="C57" s="201"/>
      <c r="D57" s="202">
        <f>ROUND(D56*1.2,2)</f>
        <v>2624.48</v>
      </c>
      <c r="E57" s="203"/>
      <c r="F57" s="204">
        <f>ROUND(F56*1.2,2)</f>
        <v>3165.86</v>
      </c>
    </row>
    <row r="58" spans="1:10" ht="45.75" customHeight="1" thickBot="1" x14ac:dyDescent="0.35">
      <c r="A58" s="186"/>
      <c r="B58" s="187"/>
      <c r="C58" s="205"/>
      <c r="D58" s="206"/>
      <c r="E58" s="207"/>
      <c r="F58" s="208"/>
    </row>
    <row r="59" spans="1:10" s="157" customFormat="1" ht="45.75" customHeight="1" x14ac:dyDescent="0.3">
      <c r="A59" s="79"/>
      <c r="B59" s="79"/>
      <c r="C59" s="79"/>
      <c r="D59" s="79"/>
      <c r="E59" s="79"/>
      <c r="F59" s="79"/>
      <c r="G59" s="156"/>
    </row>
    <row r="60" spans="1:10" s="192" customFormat="1" ht="55.5" customHeight="1" x14ac:dyDescent="0.3">
      <c r="A60" s="81" t="s">
        <v>118</v>
      </c>
      <c r="B60" s="81"/>
      <c r="C60" s="82"/>
      <c r="D60" s="82"/>
      <c r="E60" s="63" t="s">
        <v>111</v>
      </c>
      <c r="F60" s="63"/>
      <c r="G60" s="82"/>
      <c r="H60" s="82"/>
      <c r="I60" s="82"/>
      <c r="J60" s="62"/>
    </row>
    <row r="61" spans="1:10" ht="45.75" customHeight="1" x14ac:dyDescent="0.3">
      <c r="A61" s="191"/>
      <c r="B61" s="191"/>
      <c r="C61" s="191"/>
      <c r="D61" s="191"/>
      <c r="E61" s="191"/>
      <c r="F61" s="191"/>
    </row>
    <row r="62" spans="1:10" ht="45.75" customHeight="1" x14ac:dyDescent="0.3">
      <c r="A62" s="191"/>
      <c r="B62" s="191"/>
      <c r="C62" s="191"/>
      <c r="D62" s="191"/>
      <c r="E62" s="191"/>
      <c r="F62" s="191"/>
    </row>
    <row r="63" spans="1:10" ht="45.75" customHeight="1" x14ac:dyDescent="0.3">
      <c r="A63" s="191"/>
      <c r="B63" s="191"/>
      <c r="C63" s="191"/>
      <c r="D63" s="191"/>
      <c r="E63" s="191"/>
      <c r="F63" s="191"/>
    </row>
    <row r="64" spans="1:10" ht="45.75" customHeight="1" x14ac:dyDescent="0.3">
      <c r="A64" s="191"/>
      <c r="B64" s="191"/>
      <c r="C64" s="191"/>
      <c r="D64" s="191"/>
      <c r="E64" s="191"/>
      <c r="F64" s="191"/>
    </row>
    <row r="65" spans="1:6" ht="45.75" customHeight="1" x14ac:dyDescent="0.3">
      <c r="A65" s="191"/>
      <c r="B65" s="191"/>
      <c r="C65" s="191"/>
      <c r="D65" s="191"/>
      <c r="E65" s="191"/>
      <c r="F65" s="191"/>
    </row>
    <row r="66" spans="1:6" s="161" customFormat="1" ht="45.75" customHeight="1" x14ac:dyDescent="0.3">
      <c r="A66" s="191"/>
      <c r="B66" s="191"/>
      <c r="C66" s="191"/>
      <c r="D66" s="191"/>
      <c r="E66" s="191"/>
      <c r="F66" s="191"/>
    </row>
    <row r="67" spans="1:6" s="161" customFormat="1" ht="45.75" customHeight="1" x14ac:dyDescent="0.3">
      <c r="A67" s="191"/>
      <c r="B67" s="191"/>
      <c r="C67" s="191"/>
      <c r="D67" s="191"/>
      <c r="E67" s="191"/>
      <c r="F67" s="191"/>
    </row>
    <row r="68" spans="1:6" s="161" customFormat="1" ht="45.75" customHeight="1" x14ac:dyDescent="0.3">
      <c r="A68" s="191"/>
      <c r="B68" s="191"/>
      <c r="C68" s="191"/>
      <c r="D68" s="191"/>
      <c r="E68" s="191"/>
      <c r="F68" s="191"/>
    </row>
    <row r="69" spans="1:6" s="161" customFormat="1" ht="45.75" customHeight="1" x14ac:dyDescent="0.3">
      <c r="A69" s="191"/>
      <c r="B69" s="191"/>
      <c r="C69" s="191"/>
      <c r="D69" s="191"/>
      <c r="E69" s="191"/>
      <c r="F69" s="191"/>
    </row>
    <row r="70" spans="1:6" s="161" customFormat="1" ht="45.75" customHeight="1" x14ac:dyDescent="0.3">
      <c r="A70" s="191"/>
      <c r="B70" s="191"/>
      <c r="C70" s="191"/>
      <c r="D70" s="191"/>
      <c r="E70" s="191"/>
      <c r="F70" s="191"/>
    </row>
    <row r="71" spans="1:6" s="161" customFormat="1" ht="45.75" customHeight="1" x14ac:dyDescent="0.3">
      <c r="A71" s="191"/>
      <c r="B71" s="191"/>
      <c r="C71" s="191"/>
      <c r="D71" s="191"/>
      <c r="E71" s="191"/>
      <c r="F71" s="191"/>
    </row>
    <row r="72" spans="1:6" s="161" customFormat="1" ht="45.75" customHeight="1" x14ac:dyDescent="0.3">
      <c r="A72" s="191"/>
      <c r="B72" s="191"/>
      <c r="C72" s="191"/>
      <c r="D72" s="191"/>
      <c r="E72" s="191"/>
      <c r="F72" s="191"/>
    </row>
    <row r="73" spans="1:6" s="161" customFormat="1" ht="45.75" customHeight="1" x14ac:dyDescent="0.3">
      <c r="A73" s="191"/>
      <c r="B73" s="191"/>
      <c r="C73" s="191"/>
      <c r="D73" s="191"/>
      <c r="E73" s="191"/>
      <c r="F73" s="191"/>
    </row>
    <row r="74" spans="1:6" s="161" customFormat="1" ht="45.75" customHeight="1" x14ac:dyDescent="0.3">
      <c r="A74" s="191"/>
      <c r="B74" s="191"/>
      <c r="C74" s="191"/>
      <c r="D74" s="191"/>
      <c r="E74" s="191"/>
      <c r="F74" s="191"/>
    </row>
    <row r="75" spans="1:6" s="161" customFormat="1" ht="45.75" customHeight="1" x14ac:dyDescent="0.3">
      <c r="A75" s="191"/>
      <c r="B75" s="191"/>
      <c r="C75" s="191"/>
      <c r="D75" s="191"/>
      <c r="E75" s="191"/>
      <c r="F75" s="191"/>
    </row>
    <row r="76" spans="1:6" s="161" customFormat="1" ht="45.75" customHeight="1" x14ac:dyDescent="0.3">
      <c r="A76" s="191"/>
      <c r="B76" s="191"/>
      <c r="C76" s="191"/>
      <c r="D76" s="191"/>
      <c r="E76" s="191"/>
      <c r="F76" s="191"/>
    </row>
    <row r="77" spans="1:6" s="161" customFormat="1" ht="45.75" customHeight="1" x14ac:dyDescent="0.3">
      <c r="A77" s="191"/>
      <c r="B77" s="191"/>
      <c r="C77" s="191"/>
      <c r="D77" s="191"/>
      <c r="E77" s="191"/>
      <c r="F77" s="191"/>
    </row>
    <row r="78" spans="1:6" s="161" customFormat="1" ht="45.75" customHeight="1" x14ac:dyDescent="0.3">
      <c r="A78" s="191"/>
      <c r="B78" s="191"/>
      <c r="C78" s="191"/>
      <c r="D78" s="191"/>
      <c r="E78" s="191"/>
      <c r="F78" s="191"/>
    </row>
    <row r="79" spans="1:6" s="161" customFormat="1" ht="45.75" customHeight="1" x14ac:dyDescent="0.3">
      <c r="A79" s="191"/>
      <c r="B79" s="191"/>
      <c r="C79" s="191"/>
      <c r="D79" s="191"/>
      <c r="E79" s="191"/>
      <c r="F79" s="191"/>
    </row>
    <row r="80" spans="1:6" s="161" customFormat="1" ht="45.75" customHeight="1" x14ac:dyDescent="0.3">
      <c r="A80" s="191"/>
      <c r="B80" s="191"/>
      <c r="C80" s="191"/>
      <c r="D80" s="191"/>
      <c r="E80" s="191"/>
      <c r="F80" s="191"/>
    </row>
    <row r="81" spans="1:6" s="161" customFormat="1" ht="45.75" customHeight="1" x14ac:dyDescent="0.3">
      <c r="A81" s="191"/>
      <c r="B81" s="191"/>
      <c r="C81" s="191"/>
      <c r="D81" s="191"/>
      <c r="E81" s="191"/>
      <c r="F81" s="191"/>
    </row>
    <row r="82" spans="1:6" s="161" customFormat="1" ht="45.75" customHeight="1" x14ac:dyDescent="0.3">
      <c r="A82" s="191"/>
      <c r="B82" s="191"/>
      <c r="C82" s="191"/>
      <c r="D82" s="191"/>
      <c r="E82" s="191"/>
      <c r="F82" s="191"/>
    </row>
    <row r="83" spans="1:6" s="161" customFormat="1" ht="45.75" customHeight="1" x14ac:dyDescent="0.3">
      <c r="A83" s="191"/>
      <c r="B83" s="191"/>
      <c r="C83" s="191"/>
      <c r="D83" s="191"/>
      <c r="E83" s="191"/>
      <c r="F83" s="191"/>
    </row>
    <row r="84" spans="1:6" s="161" customFormat="1" ht="45.75" customHeight="1" x14ac:dyDescent="0.3">
      <c r="A84" s="191"/>
      <c r="B84" s="191"/>
      <c r="C84" s="191"/>
      <c r="D84" s="191"/>
      <c r="E84" s="191"/>
      <c r="F84" s="191"/>
    </row>
    <row r="85" spans="1:6" s="161" customFormat="1" ht="45.75" customHeight="1" x14ac:dyDescent="0.3">
      <c r="A85" s="191"/>
      <c r="B85" s="191"/>
      <c r="C85" s="191"/>
      <c r="D85" s="191"/>
      <c r="E85" s="191"/>
      <c r="F85" s="191"/>
    </row>
    <row r="86" spans="1:6" s="161" customFormat="1" ht="45.75" customHeight="1" x14ac:dyDescent="0.3">
      <c r="A86" s="191"/>
      <c r="B86" s="191"/>
      <c r="C86" s="191"/>
      <c r="D86" s="191"/>
      <c r="E86" s="191"/>
      <c r="F86" s="191"/>
    </row>
    <row r="87" spans="1:6" s="161" customFormat="1" ht="45.75" customHeight="1" x14ac:dyDescent="0.3">
      <c r="A87" s="191"/>
      <c r="B87" s="191"/>
      <c r="C87" s="191"/>
      <c r="D87" s="191"/>
      <c r="E87" s="191"/>
      <c r="F87" s="191"/>
    </row>
    <row r="88" spans="1:6" s="161" customFormat="1" ht="45.75" customHeight="1" x14ac:dyDescent="0.3">
      <c r="A88" s="191"/>
      <c r="B88" s="191"/>
      <c r="C88" s="191"/>
      <c r="D88" s="191"/>
      <c r="E88" s="191"/>
      <c r="F88" s="191"/>
    </row>
    <row r="89" spans="1:6" s="161" customFormat="1" ht="45.75" customHeight="1" x14ac:dyDescent="0.3">
      <c r="A89" s="191"/>
      <c r="B89" s="191"/>
      <c r="C89" s="191"/>
      <c r="D89" s="191"/>
      <c r="E89" s="191"/>
      <c r="F89" s="191"/>
    </row>
    <row r="90" spans="1:6" s="161" customFormat="1" ht="45.75" customHeight="1" x14ac:dyDescent="0.3">
      <c r="A90" s="191"/>
      <c r="B90" s="191"/>
      <c r="C90" s="191"/>
      <c r="D90" s="191"/>
      <c r="E90" s="191"/>
      <c r="F90" s="191"/>
    </row>
    <row r="91" spans="1:6" s="161" customFormat="1" ht="45.75" customHeight="1" x14ac:dyDescent="0.3">
      <c r="A91" s="191"/>
      <c r="B91" s="191"/>
      <c r="C91" s="191"/>
      <c r="D91" s="191"/>
      <c r="E91" s="191"/>
      <c r="F91" s="191"/>
    </row>
    <row r="92" spans="1:6" s="161" customFormat="1" ht="45.75" customHeight="1" x14ac:dyDescent="0.3">
      <c r="A92" s="191"/>
      <c r="B92" s="191"/>
      <c r="C92" s="191"/>
      <c r="D92" s="191"/>
      <c r="E92" s="191"/>
      <c r="F92" s="191"/>
    </row>
    <row r="93" spans="1:6" s="161" customFormat="1" ht="45.75" customHeight="1" x14ac:dyDescent="0.3">
      <c r="A93" s="191"/>
      <c r="B93" s="191"/>
      <c r="C93" s="191"/>
      <c r="D93" s="191"/>
      <c r="E93" s="191"/>
      <c r="F93" s="191"/>
    </row>
    <row r="94" spans="1:6" s="161" customFormat="1" ht="45.75" customHeight="1" x14ac:dyDescent="0.3">
      <c r="A94" s="191"/>
      <c r="B94" s="191"/>
      <c r="C94" s="191"/>
      <c r="D94" s="191"/>
      <c r="E94" s="191"/>
      <c r="F94" s="191"/>
    </row>
    <row r="95" spans="1:6" s="161" customFormat="1" ht="45.75" customHeight="1" x14ac:dyDescent="0.3">
      <c r="A95" s="191"/>
      <c r="B95" s="191"/>
      <c r="C95" s="191"/>
      <c r="D95" s="191"/>
      <c r="E95" s="191"/>
      <c r="F95" s="191"/>
    </row>
    <row r="96" spans="1:6" s="161" customFormat="1" ht="45.75" customHeight="1" x14ac:dyDescent="0.3">
      <c r="A96" s="191"/>
      <c r="B96" s="191"/>
      <c r="C96" s="191"/>
      <c r="D96" s="191"/>
      <c r="E96" s="191"/>
      <c r="F96" s="191"/>
    </row>
    <row r="97" spans="1:6" s="161" customFormat="1" ht="45.75" customHeight="1" x14ac:dyDescent="0.3">
      <c r="A97" s="191"/>
      <c r="B97" s="191"/>
      <c r="C97" s="191"/>
      <c r="D97" s="191"/>
      <c r="E97" s="191"/>
      <c r="F97" s="191"/>
    </row>
    <row r="98" spans="1:6" s="161" customFormat="1" ht="45.75" customHeight="1" x14ac:dyDescent="0.3">
      <c r="A98" s="191"/>
      <c r="B98" s="191"/>
      <c r="C98" s="191"/>
      <c r="D98" s="191"/>
      <c r="E98" s="191"/>
      <c r="F98" s="191"/>
    </row>
    <row r="99" spans="1:6" s="161" customFormat="1" ht="45.75" customHeight="1" x14ac:dyDescent="0.3">
      <c r="A99" s="191"/>
      <c r="B99" s="191"/>
      <c r="C99" s="191"/>
      <c r="D99" s="191"/>
      <c r="E99" s="191"/>
      <c r="F99" s="191"/>
    </row>
    <row r="100" spans="1:6" s="161" customFormat="1" ht="45.75" customHeight="1" x14ac:dyDescent="0.3">
      <c r="A100" s="191"/>
      <c r="B100" s="191"/>
      <c r="C100" s="191"/>
      <c r="D100" s="191"/>
      <c r="E100" s="191"/>
      <c r="F100" s="191"/>
    </row>
    <row r="101" spans="1:6" s="161" customFormat="1" ht="45.75" customHeight="1" x14ac:dyDescent="0.3">
      <c r="A101" s="191"/>
      <c r="B101" s="191"/>
      <c r="C101" s="191"/>
      <c r="D101" s="191"/>
      <c r="E101" s="191"/>
      <c r="F101" s="191"/>
    </row>
    <row r="102" spans="1:6" s="161" customFormat="1" ht="45.75" customHeight="1" x14ac:dyDescent="0.3">
      <c r="A102" s="191"/>
      <c r="B102" s="191"/>
      <c r="C102" s="191"/>
      <c r="D102" s="191"/>
      <c r="E102" s="191"/>
      <c r="F102" s="191"/>
    </row>
    <row r="103" spans="1:6" s="161" customFormat="1" ht="45.75" customHeight="1" x14ac:dyDescent="0.3">
      <c r="A103" s="191"/>
      <c r="B103" s="191"/>
      <c r="C103" s="191"/>
      <c r="D103" s="191"/>
      <c r="E103" s="191"/>
      <c r="F103" s="191"/>
    </row>
    <row r="104" spans="1:6" s="161" customFormat="1" ht="45.75" customHeight="1" x14ac:dyDescent="0.3">
      <c r="A104" s="191"/>
      <c r="B104" s="191"/>
      <c r="C104" s="191"/>
      <c r="D104" s="191"/>
      <c r="E104" s="191"/>
      <c r="F104" s="191"/>
    </row>
    <row r="105" spans="1:6" s="161" customFormat="1" ht="45.75" customHeight="1" x14ac:dyDescent="0.3">
      <c r="A105" s="191"/>
      <c r="B105" s="191"/>
      <c r="C105" s="191"/>
      <c r="D105" s="191"/>
      <c r="E105" s="191"/>
      <c r="F105" s="191"/>
    </row>
    <row r="106" spans="1:6" s="161" customFormat="1" ht="45.75" customHeight="1" x14ac:dyDescent="0.3">
      <c r="A106" s="191"/>
      <c r="B106" s="191"/>
      <c r="C106" s="191"/>
      <c r="D106" s="191"/>
      <c r="E106" s="191"/>
      <c r="F106" s="191"/>
    </row>
    <row r="107" spans="1:6" s="161" customFormat="1" ht="45.75" customHeight="1" x14ac:dyDescent="0.3">
      <c r="A107" s="191"/>
      <c r="B107" s="191"/>
      <c r="C107" s="191"/>
      <c r="D107" s="191"/>
      <c r="E107" s="191"/>
      <c r="F107" s="191"/>
    </row>
    <row r="108" spans="1:6" s="161" customFormat="1" ht="45.75" customHeight="1" x14ac:dyDescent="0.3">
      <c r="A108" s="191"/>
      <c r="B108" s="191"/>
      <c r="C108" s="191"/>
      <c r="D108" s="191"/>
      <c r="E108" s="191"/>
      <c r="F108" s="191"/>
    </row>
    <row r="109" spans="1:6" s="161" customFormat="1" ht="45.75" customHeight="1" x14ac:dyDescent="0.3">
      <c r="A109" s="191"/>
      <c r="B109" s="191"/>
      <c r="C109" s="191"/>
      <c r="D109" s="191"/>
      <c r="E109" s="191"/>
      <c r="F109" s="191"/>
    </row>
    <row r="110" spans="1:6" s="161" customFormat="1" ht="45.75" customHeight="1" x14ac:dyDescent="0.3">
      <c r="A110" s="191"/>
      <c r="B110" s="191"/>
      <c r="C110" s="191"/>
      <c r="D110" s="191"/>
      <c r="E110" s="191"/>
      <c r="F110" s="191"/>
    </row>
    <row r="111" spans="1:6" s="161" customFormat="1" ht="45.75" customHeight="1" x14ac:dyDescent="0.3">
      <c r="A111" s="191"/>
      <c r="B111" s="191"/>
      <c r="C111" s="191"/>
      <c r="D111" s="191"/>
      <c r="E111" s="191"/>
      <c r="F111" s="191"/>
    </row>
    <row r="112" spans="1:6" s="161" customFormat="1" ht="45.75" customHeight="1" x14ac:dyDescent="0.3">
      <c r="A112" s="191"/>
      <c r="B112" s="191"/>
      <c r="C112" s="191"/>
      <c r="D112" s="191"/>
      <c r="E112" s="191"/>
      <c r="F112" s="191"/>
    </row>
    <row r="113" spans="1:6" s="161" customFormat="1" ht="45.75" customHeight="1" x14ac:dyDescent="0.3">
      <c r="A113" s="191"/>
      <c r="B113" s="191"/>
      <c r="C113" s="191"/>
      <c r="D113" s="191"/>
      <c r="E113" s="191"/>
      <c r="F113" s="191"/>
    </row>
    <row r="114" spans="1:6" s="161" customFormat="1" ht="45.75" customHeight="1" x14ac:dyDescent="0.3">
      <c r="A114" s="191"/>
      <c r="B114" s="191"/>
      <c r="C114" s="191"/>
      <c r="D114" s="191"/>
      <c r="E114" s="191"/>
      <c r="F114" s="191"/>
    </row>
    <row r="115" spans="1:6" s="161" customFormat="1" ht="45.75" customHeight="1" x14ac:dyDescent="0.3">
      <c r="A115" s="191"/>
      <c r="B115" s="191"/>
      <c r="C115" s="191"/>
      <c r="D115" s="191"/>
      <c r="E115" s="191"/>
      <c r="F115" s="191"/>
    </row>
    <row r="116" spans="1:6" s="161" customFormat="1" ht="45.75" customHeight="1" x14ac:dyDescent="0.3">
      <c r="A116" s="191"/>
      <c r="B116" s="191"/>
      <c r="C116" s="191"/>
      <c r="D116" s="191"/>
      <c r="E116" s="191"/>
      <c r="F116" s="191"/>
    </row>
    <row r="117" spans="1:6" s="161" customFormat="1" ht="45.75" customHeight="1" x14ac:dyDescent="0.3">
      <c r="A117" s="191"/>
      <c r="B117" s="191"/>
      <c r="C117" s="191"/>
      <c r="D117" s="191"/>
      <c r="E117" s="191"/>
      <c r="F117" s="191"/>
    </row>
    <row r="118" spans="1:6" s="161" customFormat="1" ht="45.75" customHeight="1" x14ac:dyDescent="0.3">
      <c r="A118" s="191"/>
      <c r="B118" s="191"/>
      <c r="C118" s="191"/>
      <c r="D118" s="191"/>
      <c r="E118" s="191"/>
      <c r="F118" s="191"/>
    </row>
    <row r="119" spans="1:6" s="161" customFormat="1" ht="45.75" customHeight="1" x14ac:dyDescent="0.3">
      <c r="A119" s="191"/>
      <c r="B119" s="191"/>
      <c r="C119" s="191"/>
      <c r="D119" s="191"/>
      <c r="E119" s="191"/>
      <c r="F119" s="191"/>
    </row>
    <row r="120" spans="1:6" s="161" customFormat="1" ht="45.75" customHeight="1" x14ac:dyDescent="0.3">
      <c r="A120" s="191"/>
      <c r="B120" s="191"/>
      <c r="C120" s="191"/>
      <c r="D120" s="191"/>
      <c r="E120" s="191"/>
      <c r="F120" s="191"/>
    </row>
    <row r="121" spans="1:6" s="161" customFormat="1" ht="45.75" customHeight="1" x14ac:dyDescent="0.3">
      <c r="A121" s="191"/>
      <c r="B121" s="191"/>
      <c r="C121" s="191"/>
      <c r="D121" s="191"/>
      <c r="E121" s="191"/>
      <c r="F121" s="191"/>
    </row>
    <row r="122" spans="1:6" s="161" customFormat="1" ht="45.75" customHeight="1" x14ac:dyDescent="0.3">
      <c r="A122" s="191"/>
      <c r="B122" s="191"/>
      <c r="C122" s="191"/>
      <c r="D122" s="191"/>
      <c r="E122" s="191"/>
      <c r="F122" s="191"/>
    </row>
    <row r="123" spans="1:6" s="161" customFormat="1" ht="45.75" customHeight="1" x14ac:dyDescent="0.3">
      <c r="A123" s="191"/>
      <c r="B123" s="191"/>
      <c r="C123" s="191"/>
      <c r="D123" s="191"/>
      <c r="E123" s="191"/>
      <c r="F123" s="191"/>
    </row>
    <row r="124" spans="1:6" s="161" customFormat="1" ht="45.75" customHeight="1" x14ac:dyDescent="0.3">
      <c r="A124" s="191"/>
      <c r="B124" s="191"/>
      <c r="C124" s="191"/>
      <c r="D124" s="191"/>
      <c r="E124" s="191"/>
      <c r="F124" s="191"/>
    </row>
    <row r="125" spans="1:6" s="161" customFormat="1" ht="45.75" customHeight="1" x14ac:dyDescent="0.3">
      <c r="A125" s="191"/>
      <c r="B125" s="191"/>
      <c r="C125" s="191"/>
      <c r="D125" s="191"/>
      <c r="E125" s="191"/>
      <c r="F125" s="191"/>
    </row>
    <row r="126" spans="1:6" s="161" customFormat="1" ht="45.75" customHeight="1" x14ac:dyDescent="0.3">
      <c r="A126" s="191"/>
      <c r="B126" s="191"/>
      <c r="C126" s="191"/>
      <c r="D126" s="191"/>
      <c r="E126" s="191"/>
      <c r="F126" s="191"/>
    </row>
    <row r="127" spans="1:6" s="161" customFormat="1" ht="45.75" customHeight="1" x14ac:dyDescent="0.3">
      <c r="A127" s="191"/>
      <c r="B127" s="191"/>
      <c r="C127" s="191"/>
      <c r="D127" s="191"/>
      <c r="E127" s="191"/>
      <c r="F127" s="191"/>
    </row>
    <row r="128" spans="1:6" s="161" customFormat="1" ht="45.75" customHeight="1" x14ac:dyDescent="0.3">
      <c r="A128" s="191"/>
      <c r="B128" s="191"/>
      <c r="C128" s="191"/>
      <c r="D128" s="191"/>
      <c r="E128" s="191"/>
      <c r="F128" s="191"/>
    </row>
    <row r="129" spans="1:6" s="161" customFormat="1" ht="45.75" customHeight="1" x14ac:dyDescent="0.3">
      <c r="A129" s="191"/>
      <c r="B129" s="191"/>
      <c r="C129" s="191"/>
      <c r="D129" s="191"/>
      <c r="E129" s="191"/>
      <c r="F129" s="191"/>
    </row>
    <row r="130" spans="1:6" s="161" customFormat="1" ht="45.75" customHeight="1" x14ac:dyDescent="0.3">
      <c r="A130" s="191"/>
      <c r="B130" s="191"/>
      <c r="C130" s="191"/>
      <c r="D130" s="191"/>
      <c r="E130" s="191"/>
      <c r="F130" s="191"/>
    </row>
    <row r="131" spans="1:6" s="161" customFormat="1" ht="45.75" customHeight="1" x14ac:dyDescent="0.3">
      <c r="A131" s="191"/>
      <c r="B131" s="191"/>
      <c r="C131" s="191"/>
      <c r="D131" s="191"/>
      <c r="E131" s="191"/>
      <c r="F131" s="191"/>
    </row>
    <row r="132" spans="1:6" s="161" customFormat="1" ht="45.75" customHeight="1" x14ac:dyDescent="0.3">
      <c r="A132" s="191"/>
      <c r="B132" s="191"/>
      <c r="C132" s="191"/>
      <c r="D132" s="191"/>
      <c r="E132" s="191"/>
      <c r="F132" s="191"/>
    </row>
    <row r="133" spans="1:6" s="161" customFormat="1" ht="45.75" customHeight="1" x14ac:dyDescent="0.3">
      <c r="A133" s="191"/>
      <c r="B133" s="191"/>
      <c r="C133" s="191"/>
      <c r="D133" s="191"/>
      <c r="E133" s="191"/>
      <c r="F133" s="191"/>
    </row>
    <row r="134" spans="1:6" s="161" customFormat="1" ht="45.75" customHeight="1" x14ac:dyDescent="0.3">
      <c r="A134" s="191"/>
      <c r="B134" s="191"/>
      <c r="C134" s="191"/>
      <c r="D134" s="191"/>
      <c r="E134" s="191"/>
      <c r="F134" s="191"/>
    </row>
    <row r="135" spans="1:6" s="161" customFormat="1" ht="45.75" customHeight="1" x14ac:dyDescent="0.3">
      <c r="A135" s="191"/>
      <c r="B135" s="191"/>
      <c r="C135" s="191"/>
      <c r="D135" s="191"/>
      <c r="E135" s="191"/>
      <c r="F135" s="191"/>
    </row>
    <row r="136" spans="1:6" s="161" customFormat="1" ht="45.75" customHeight="1" x14ac:dyDescent="0.3">
      <c r="A136" s="191"/>
      <c r="B136" s="191"/>
      <c r="C136" s="191"/>
      <c r="D136" s="191"/>
      <c r="E136" s="191"/>
      <c r="F136" s="191"/>
    </row>
    <row r="137" spans="1:6" s="161" customFormat="1" ht="45.75" customHeight="1" x14ac:dyDescent="0.3">
      <c r="A137" s="191"/>
      <c r="B137" s="191"/>
      <c r="C137" s="191"/>
      <c r="D137" s="191"/>
      <c r="E137" s="191"/>
      <c r="F137" s="191"/>
    </row>
    <row r="138" spans="1:6" s="161" customFormat="1" ht="45.75" customHeight="1" x14ac:dyDescent="0.3">
      <c r="A138" s="191"/>
      <c r="B138" s="191"/>
      <c r="C138" s="191"/>
      <c r="D138" s="191"/>
      <c r="E138" s="191"/>
      <c r="F138" s="191"/>
    </row>
    <row r="139" spans="1:6" s="161" customFormat="1" ht="45.75" customHeight="1" x14ac:dyDescent="0.3">
      <c r="A139" s="191"/>
      <c r="B139" s="191"/>
      <c r="C139" s="191"/>
      <c r="D139" s="191"/>
      <c r="E139" s="191"/>
      <c r="F139" s="191"/>
    </row>
    <row r="140" spans="1:6" s="161" customFormat="1" ht="45.75" customHeight="1" x14ac:dyDescent="0.3">
      <c r="A140" s="191"/>
      <c r="B140" s="191"/>
      <c r="C140" s="191"/>
      <c r="D140" s="191"/>
      <c r="E140" s="191"/>
      <c r="F140" s="191"/>
    </row>
    <row r="141" spans="1:6" s="161" customFormat="1" ht="45.75" customHeight="1" x14ac:dyDescent="0.3">
      <c r="A141" s="191"/>
      <c r="B141" s="191"/>
      <c r="C141" s="191"/>
      <c r="D141" s="191"/>
      <c r="E141" s="191"/>
      <c r="F141" s="191"/>
    </row>
    <row r="142" spans="1:6" s="161" customFormat="1" ht="45.75" customHeight="1" x14ac:dyDescent="0.3">
      <c r="A142" s="191"/>
      <c r="B142" s="191"/>
      <c r="C142" s="191"/>
      <c r="D142" s="191"/>
      <c r="E142" s="191"/>
      <c r="F142" s="191"/>
    </row>
    <row r="143" spans="1:6" s="161" customFormat="1" ht="45.75" customHeight="1" x14ac:dyDescent="0.3">
      <c r="A143" s="191"/>
      <c r="B143" s="191"/>
      <c r="C143" s="191"/>
      <c r="D143" s="191"/>
      <c r="E143" s="191"/>
      <c r="F143" s="191"/>
    </row>
    <row r="144" spans="1:6" s="161" customFormat="1" ht="45.75" customHeight="1" x14ac:dyDescent="0.3">
      <c r="A144" s="191"/>
      <c r="B144" s="191"/>
      <c r="C144" s="191"/>
      <c r="D144" s="191"/>
      <c r="E144" s="191"/>
      <c r="F144" s="191"/>
    </row>
    <row r="145" spans="1:6" s="161" customFormat="1" ht="45.75" customHeight="1" x14ac:dyDescent="0.3">
      <c r="A145" s="191"/>
      <c r="B145" s="191"/>
      <c r="C145" s="191"/>
      <c r="D145" s="191"/>
      <c r="E145" s="191"/>
      <c r="F145" s="191"/>
    </row>
    <row r="146" spans="1:6" s="161" customFormat="1" ht="45.75" customHeight="1" x14ac:dyDescent="0.3">
      <c r="A146" s="191"/>
      <c r="B146" s="191"/>
      <c r="C146" s="191"/>
      <c r="D146" s="191"/>
      <c r="E146" s="191"/>
      <c r="F146" s="191"/>
    </row>
    <row r="147" spans="1:6" s="161" customFormat="1" ht="45.75" customHeight="1" x14ac:dyDescent="0.3">
      <c r="A147" s="191"/>
      <c r="B147" s="191"/>
      <c r="C147" s="191"/>
      <c r="D147" s="191"/>
      <c r="E147" s="191"/>
      <c r="F147" s="191"/>
    </row>
    <row r="148" spans="1:6" s="161" customFormat="1" ht="45.75" customHeight="1" x14ac:dyDescent="0.3">
      <c r="A148" s="191"/>
      <c r="B148" s="191"/>
      <c r="C148" s="191"/>
      <c r="D148" s="191"/>
      <c r="E148" s="191"/>
      <c r="F148" s="191"/>
    </row>
    <row r="149" spans="1:6" s="161" customFormat="1" ht="45.75" customHeight="1" x14ac:dyDescent="0.3">
      <c r="A149" s="191"/>
      <c r="B149" s="191"/>
      <c r="C149" s="191"/>
      <c r="D149" s="191"/>
      <c r="E149" s="191"/>
      <c r="F149" s="191"/>
    </row>
    <row r="150" spans="1:6" s="161" customFormat="1" ht="45.75" customHeight="1" x14ac:dyDescent="0.3">
      <c r="A150" s="191"/>
      <c r="B150" s="191"/>
      <c r="C150" s="191"/>
      <c r="D150" s="191"/>
      <c r="E150" s="191"/>
      <c r="F150" s="191"/>
    </row>
    <row r="151" spans="1:6" s="161" customFormat="1" ht="45.75" customHeight="1" x14ac:dyDescent="0.3">
      <c r="A151" s="191"/>
      <c r="B151" s="191"/>
      <c r="C151" s="191"/>
      <c r="D151" s="191"/>
      <c r="E151" s="191"/>
      <c r="F151" s="191"/>
    </row>
    <row r="152" spans="1:6" s="161" customFormat="1" ht="45.75" customHeight="1" x14ac:dyDescent="0.3">
      <c r="A152" s="191"/>
      <c r="B152" s="191"/>
      <c r="C152" s="191"/>
      <c r="D152" s="191"/>
      <c r="E152" s="191"/>
      <c r="F152" s="191"/>
    </row>
    <row r="153" spans="1:6" s="161" customFormat="1" ht="45.75" customHeight="1" x14ac:dyDescent="0.3">
      <c r="A153" s="191"/>
      <c r="B153" s="191"/>
      <c r="C153" s="191"/>
      <c r="D153" s="191"/>
      <c r="E153" s="191"/>
      <c r="F153" s="191"/>
    </row>
    <row r="154" spans="1:6" s="161" customFormat="1" ht="45.75" customHeight="1" x14ac:dyDescent="0.3">
      <c r="A154" s="191"/>
      <c r="B154" s="191"/>
      <c r="C154" s="191"/>
      <c r="D154" s="191"/>
      <c r="E154" s="191"/>
      <c r="F154" s="191"/>
    </row>
    <row r="155" spans="1:6" s="161" customFormat="1" ht="45.75" customHeight="1" x14ac:dyDescent="0.3">
      <c r="A155" s="191"/>
      <c r="B155" s="191"/>
      <c r="C155" s="191"/>
      <c r="D155" s="191"/>
      <c r="E155" s="191"/>
      <c r="F155" s="191"/>
    </row>
    <row r="156" spans="1:6" s="161" customFormat="1" ht="45.75" customHeight="1" x14ac:dyDescent="0.3">
      <c r="A156" s="191"/>
      <c r="B156" s="191"/>
      <c r="C156" s="191"/>
      <c r="D156" s="191"/>
      <c r="E156" s="191"/>
      <c r="F156" s="191"/>
    </row>
    <row r="157" spans="1:6" s="161" customFormat="1" ht="45.75" customHeight="1" x14ac:dyDescent="0.3">
      <c r="A157" s="191"/>
      <c r="B157" s="191"/>
      <c r="C157" s="191"/>
      <c r="D157" s="191"/>
      <c r="E157" s="191"/>
      <c r="F157" s="191"/>
    </row>
    <row r="158" spans="1:6" s="161" customFormat="1" ht="45.75" customHeight="1" x14ac:dyDescent="0.3">
      <c r="A158" s="191"/>
      <c r="B158" s="191"/>
      <c r="C158" s="191"/>
      <c r="D158" s="191"/>
      <c r="E158" s="191"/>
      <c r="F158" s="191"/>
    </row>
    <row r="159" spans="1:6" s="161" customFormat="1" ht="45.75" customHeight="1" x14ac:dyDescent="0.3">
      <c r="A159" s="191"/>
      <c r="B159" s="191"/>
      <c r="C159" s="191"/>
      <c r="D159" s="191"/>
      <c r="E159" s="191"/>
      <c r="F159" s="191"/>
    </row>
    <row r="160" spans="1:6" s="161" customFormat="1" ht="45.75" customHeight="1" x14ac:dyDescent="0.3">
      <c r="A160" s="191"/>
      <c r="B160" s="191"/>
      <c r="C160" s="191"/>
      <c r="D160" s="191"/>
      <c r="E160" s="191"/>
      <c r="F160" s="191"/>
    </row>
    <row r="161" spans="1:6" s="161" customFormat="1" ht="45.75" customHeight="1" x14ac:dyDescent="0.3">
      <c r="A161" s="191"/>
      <c r="B161" s="191"/>
      <c r="C161" s="191"/>
      <c r="D161" s="191"/>
      <c r="E161" s="191"/>
      <c r="F161" s="191"/>
    </row>
    <row r="162" spans="1:6" s="161" customFormat="1" ht="45.75" customHeight="1" x14ac:dyDescent="0.3">
      <c r="A162" s="191"/>
      <c r="B162" s="191"/>
      <c r="C162" s="191"/>
      <c r="D162" s="191"/>
      <c r="E162" s="191"/>
      <c r="F162" s="191"/>
    </row>
    <row r="163" spans="1:6" s="161" customFormat="1" ht="45.75" customHeight="1" x14ac:dyDescent="0.3">
      <c r="A163" s="191"/>
      <c r="B163" s="191"/>
      <c r="C163" s="191"/>
      <c r="D163" s="191"/>
      <c r="E163" s="191"/>
      <c r="F163" s="191"/>
    </row>
    <row r="164" spans="1:6" s="161" customFormat="1" ht="45.75" customHeight="1" x14ac:dyDescent="0.3">
      <c r="A164" s="191"/>
      <c r="B164" s="191"/>
      <c r="C164" s="191"/>
      <c r="D164" s="191"/>
      <c r="E164" s="191"/>
      <c r="F164" s="191"/>
    </row>
    <row r="165" spans="1:6" s="161" customFormat="1" ht="45.75" customHeight="1" x14ac:dyDescent="0.3">
      <c r="A165" s="191"/>
      <c r="B165" s="191"/>
      <c r="C165" s="191"/>
      <c r="D165" s="191"/>
      <c r="E165" s="191"/>
      <c r="F165" s="191"/>
    </row>
    <row r="166" spans="1:6" s="161" customFormat="1" ht="45.75" customHeight="1" x14ac:dyDescent="0.3">
      <c r="A166" s="191"/>
      <c r="B166" s="191"/>
      <c r="C166" s="191"/>
      <c r="D166" s="191"/>
      <c r="E166" s="191"/>
      <c r="F166" s="191"/>
    </row>
    <row r="167" spans="1:6" s="161" customFormat="1" ht="45.75" customHeight="1" x14ac:dyDescent="0.3">
      <c r="A167" s="191"/>
      <c r="B167" s="191"/>
      <c r="C167" s="191"/>
      <c r="D167" s="191"/>
      <c r="E167" s="191"/>
      <c r="F167" s="191"/>
    </row>
    <row r="168" spans="1:6" s="161" customFormat="1" ht="45.75" customHeight="1" x14ac:dyDescent="0.3">
      <c r="A168" s="191"/>
      <c r="B168" s="191"/>
      <c r="C168" s="191"/>
      <c r="D168" s="191"/>
      <c r="E168" s="191"/>
      <c r="F168" s="191"/>
    </row>
    <row r="169" spans="1:6" s="161" customFormat="1" ht="45.75" customHeight="1" x14ac:dyDescent="0.3">
      <c r="A169" s="191"/>
      <c r="B169" s="191"/>
      <c r="C169" s="191"/>
      <c r="D169" s="191"/>
      <c r="E169" s="191"/>
      <c r="F169" s="191"/>
    </row>
    <row r="170" spans="1:6" s="161" customFormat="1" ht="45.75" customHeight="1" x14ac:dyDescent="0.3">
      <c r="A170" s="191"/>
      <c r="B170" s="191"/>
      <c r="C170" s="191"/>
      <c r="D170" s="191"/>
      <c r="E170" s="191"/>
      <c r="F170" s="191"/>
    </row>
    <row r="171" spans="1:6" s="161" customFormat="1" ht="45.75" customHeight="1" x14ac:dyDescent="0.3">
      <c r="A171" s="191"/>
      <c r="B171" s="191"/>
      <c r="C171" s="191"/>
      <c r="D171" s="191"/>
      <c r="E171" s="191"/>
      <c r="F171" s="191"/>
    </row>
    <row r="172" spans="1:6" s="161" customFormat="1" ht="45.75" customHeight="1" x14ac:dyDescent="0.3">
      <c r="A172" s="191"/>
      <c r="B172" s="191"/>
      <c r="C172" s="191"/>
      <c r="D172" s="191"/>
      <c r="E172" s="191"/>
      <c r="F172" s="191"/>
    </row>
    <row r="173" spans="1:6" s="161" customFormat="1" ht="45.75" customHeight="1" x14ac:dyDescent="0.3">
      <c r="A173" s="191"/>
      <c r="B173" s="191"/>
      <c r="C173" s="191"/>
      <c r="D173" s="191"/>
      <c r="E173" s="191"/>
      <c r="F173" s="191"/>
    </row>
    <row r="174" spans="1:6" s="161" customFormat="1" ht="45.75" customHeight="1" x14ac:dyDescent="0.3">
      <c r="A174" s="191"/>
      <c r="B174" s="191"/>
      <c r="C174" s="191"/>
      <c r="D174" s="191"/>
      <c r="E174" s="191"/>
      <c r="F174" s="191"/>
    </row>
    <row r="175" spans="1:6" s="161" customFormat="1" ht="45.75" customHeight="1" x14ac:dyDescent="0.3">
      <c r="A175" s="191"/>
      <c r="B175" s="191"/>
      <c r="C175" s="191"/>
      <c r="D175" s="191"/>
      <c r="E175" s="191"/>
      <c r="F175" s="191"/>
    </row>
    <row r="176" spans="1:6" s="161" customFormat="1" ht="45.75" customHeight="1" x14ac:dyDescent="0.3">
      <c r="A176" s="191"/>
      <c r="B176" s="191"/>
      <c r="C176" s="191"/>
      <c r="D176" s="191"/>
      <c r="E176" s="191"/>
      <c r="F176" s="191"/>
    </row>
    <row r="177" spans="1:6" s="161" customFormat="1" ht="45.75" customHeight="1" x14ac:dyDescent="0.3">
      <c r="A177" s="191"/>
      <c r="B177" s="191"/>
      <c r="C177" s="191"/>
      <c r="D177" s="191"/>
      <c r="E177" s="191"/>
      <c r="F177" s="191"/>
    </row>
    <row r="178" spans="1:6" s="161" customFormat="1" ht="45.75" customHeight="1" x14ac:dyDescent="0.3">
      <c r="A178" s="191"/>
      <c r="B178" s="191"/>
      <c r="C178" s="191"/>
      <c r="D178" s="191"/>
      <c r="E178" s="191"/>
      <c r="F178" s="191"/>
    </row>
    <row r="179" spans="1:6" s="161" customFormat="1" ht="45.75" customHeight="1" x14ac:dyDescent="0.3">
      <c r="A179" s="191"/>
      <c r="B179" s="191"/>
      <c r="C179" s="191"/>
      <c r="D179" s="191"/>
      <c r="E179" s="191"/>
      <c r="F179" s="191"/>
    </row>
    <row r="180" spans="1:6" s="161" customFormat="1" ht="45.75" customHeight="1" x14ac:dyDescent="0.3">
      <c r="A180" s="191"/>
      <c r="B180" s="191"/>
      <c r="C180" s="191"/>
      <c r="D180" s="191"/>
      <c r="E180" s="191"/>
      <c r="F180" s="191"/>
    </row>
    <row r="181" spans="1:6" s="161" customFormat="1" ht="45.75" customHeight="1" x14ac:dyDescent="0.3">
      <c r="A181" s="191"/>
      <c r="B181" s="191"/>
      <c r="C181" s="191"/>
      <c r="D181" s="191"/>
      <c r="E181" s="191"/>
      <c r="F181" s="191"/>
    </row>
    <row r="182" spans="1:6" s="161" customFormat="1" ht="45.75" customHeight="1" x14ac:dyDescent="0.3">
      <c r="A182" s="191"/>
      <c r="B182" s="191"/>
      <c r="C182" s="191"/>
      <c r="D182" s="191"/>
      <c r="E182" s="191"/>
      <c r="F182" s="191"/>
    </row>
    <row r="183" spans="1:6" s="161" customFormat="1" ht="45.75" customHeight="1" x14ac:dyDescent="0.3">
      <c r="A183" s="191"/>
      <c r="B183" s="191"/>
      <c r="C183" s="191"/>
      <c r="D183" s="191"/>
      <c r="E183" s="191"/>
      <c r="F183" s="191"/>
    </row>
    <row r="184" spans="1:6" s="161" customFormat="1" ht="45.75" customHeight="1" x14ac:dyDescent="0.3">
      <c r="A184" s="191"/>
      <c r="B184" s="191"/>
      <c r="C184" s="191"/>
      <c r="D184" s="191"/>
      <c r="E184" s="191"/>
      <c r="F184" s="191"/>
    </row>
    <row r="185" spans="1:6" s="161" customFormat="1" ht="45.75" customHeight="1" x14ac:dyDescent="0.3">
      <c r="A185" s="191"/>
      <c r="B185" s="191"/>
      <c r="C185" s="191"/>
      <c r="D185" s="191"/>
      <c r="E185" s="191"/>
      <c r="F185" s="191"/>
    </row>
    <row r="186" spans="1:6" s="161" customFormat="1" ht="45.75" customHeight="1" x14ac:dyDescent="0.3">
      <c r="A186" s="191"/>
      <c r="B186" s="191"/>
      <c r="C186" s="191"/>
      <c r="D186" s="191"/>
      <c r="E186" s="191"/>
      <c r="F186" s="191"/>
    </row>
    <row r="187" spans="1:6" s="161" customFormat="1" ht="45.75" customHeight="1" x14ac:dyDescent="0.3">
      <c r="A187" s="191"/>
      <c r="B187" s="191"/>
      <c r="C187" s="191"/>
      <c r="D187" s="191"/>
      <c r="E187" s="191"/>
      <c r="F187" s="191"/>
    </row>
    <row r="188" spans="1:6" s="161" customFormat="1" ht="45.75" customHeight="1" x14ac:dyDescent="0.3">
      <c r="A188" s="191"/>
      <c r="B188" s="191"/>
      <c r="C188" s="191"/>
      <c r="D188" s="191"/>
      <c r="E188" s="191"/>
      <c r="F188" s="191"/>
    </row>
    <row r="189" spans="1:6" s="161" customFormat="1" ht="45.75" customHeight="1" x14ac:dyDescent="0.3">
      <c r="A189" s="191"/>
      <c r="B189" s="191"/>
      <c r="C189" s="191"/>
      <c r="D189" s="191"/>
      <c r="E189" s="191"/>
      <c r="F189" s="191"/>
    </row>
    <row r="190" spans="1:6" s="161" customFormat="1" ht="45.75" customHeight="1" x14ac:dyDescent="0.3">
      <c r="A190" s="191"/>
      <c r="B190" s="191"/>
      <c r="C190" s="191"/>
      <c r="D190" s="191"/>
      <c r="E190" s="191"/>
      <c r="F190" s="191"/>
    </row>
    <row r="191" spans="1:6" s="161" customFormat="1" ht="45.75" customHeight="1" x14ac:dyDescent="0.3">
      <c r="A191" s="191"/>
      <c r="B191" s="191"/>
      <c r="C191" s="191"/>
      <c r="D191" s="191"/>
      <c r="E191" s="191"/>
      <c r="F191" s="191"/>
    </row>
    <row r="192" spans="1:6" s="161" customFormat="1" ht="45.75" customHeight="1" x14ac:dyDescent="0.3">
      <c r="A192" s="191"/>
      <c r="B192" s="191"/>
      <c r="C192" s="191"/>
      <c r="D192" s="191"/>
      <c r="E192" s="191"/>
      <c r="F192" s="191"/>
    </row>
    <row r="193" spans="1:6" s="161" customFormat="1" ht="45.75" customHeight="1" x14ac:dyDescent="0.3">
      <c r="A193" s="191"/>
      <c r="B193" s="191"/>
      <c r="C193" s="191"/>
      <c r="D193" s="191"/>
      <c r="E193" s="191"/>
      <c r="F193" s="191"/>
    </row>
    <row r="194" spans="1:6" s="161" customFormat="1" ht="45.75" customHeight="1" x14ac:dyDescent="0.3">
      <c r="A194" s="191"/>
      <c r="B194" s="191"/>
      <c r="C194" s="191"/>
      <c r="D194" s="191"/>
      <c r="E194" s="191"/>
      <c r="F194" s="191"/>
    </row>
    <row r="195" spans="1:6" s="161" customFormat="1" ht="45.75" customHeight="1" x14ac:dyDescent="0.3">
      <c r="A195" s="191"/>
      <c r="B195" s="191"/>
      <c r="C195" s="191"/>
      <c r="D195" s="191"/>
      <c r="E195" s="191"/>
      <c r="F195" s="191"/>
    </row>
    <row r="196" spans="1:6" s="161" customFormat="1" ht="45.75" customHeight="1" x14ac:dyDescent="0.3">
      <c r="A196" s="191"/>
      <c r="B196" s="191"/>
      <c r="C196" s="191"/>
      <c r="D196" s="191"/>
      <c r="E196" s="191"/>
      <c r="F196" s="191"/>
    </row>
  </sheetData>
  <mergeCells count="12">
    <mergeCell ref="E3:F3"/>
    <mergeCell ref="E60:F60"/>
    <mergeCell ref="B16:F16"/>
    <mergeCell ref="B21:F21"/>
    <mergeCell ref="A60:B60"/>
    <mergeCell ref="A8:F8"/>
    <mergeCell ref="A9:F9"/>
    <mergeCell ref="A10:F10"/>
    <mergeCell ref="A12:A14"/>
    <mergeCell ref="B12:B14"/>
    <mergeCell ref="C12:D12"/>
    <mergeCell ref="E12:F12"/>
  </mergeCells>
  <printOptions horizontalCentered="1" verticalCentered="1"/>
  <pageMargins left="1.1811023622047245" right="0.39370078740157483" top="0.78740157480314965" bottom="0.78740157480314965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14</vt:i4>
      </vt:variant>
    </vt:vector>
  </HeadingPairs>
  <TitlesOfParts>
    <vt:vector size="22" baseType="lpstr">
      <vt:lpstr>Додаток 1</vt:lpstr>
      <vt:lpstr>Додаток 2</vt:lpstr>
      <vt:lpstr>Додаток 3 (без ІТП)</vt:lpstr>
      <vt:lpstr>Додаток 4 (по ІТП) </vt:lpstr>
      <vt:lpstr>Додаток 5 (без ІТП)</vt:lpstr>
      <vt:lpstr>Додаток 6 (з ІТП)</vt:lpstr>
      <vt:lpstr>Додаток 7 (без ІТП)</vt:lpstr>
      <vt:lpstr>Додаток 8 (з ІТП)</vt:lpstr>
      <vt:lpstr>'Додаток 1'!Заголовки_для_друку</vt:lpstr>
      <vt:lpstr>'Додаток 2'!Заголовки_для_друку</vt:lpstr>
      <vt:lpstr>'Додаток 5 (без ІТП)'!Заголовки_для_друку</vt:lpstr>
      <vt:lpstr>'Додаток 6 (з ІТП)'!Заголовки_для_друку</vt:lpstr>
      <vt:lpstr>'Додаток 7 (без ІТП)'!Заголовки_для_друку</vt:lpstr>
      <vt:lpstr>'Додаток 8 (з ІТП)'!Заголовки_для_друку</vt:lpstr>
      <vt:lpstr>'Додаток 1'!Область_друку</vt:lpstr>
      <vt:lpstr>'Додаток 2'!Область_друку</vt:lpstr>
      <vt:lpstr>'Додаток 3 (без ІТП)'!Область_друку</vt:lpstr>
      <vt:lpstr>'Додаток 4 (по ІТП) '!Область_друку</vt:lpstr>
      <vt:lpstr>'Додаток 5 (без ІТП)'!Область_друку</vt:lpstr>
      <vt:lpstr>'Додаток 6 (з ІТП)'!Область_друку</vt:lpstr>
      <vt:lpstr>'Додаток 7 (без ІТП)'!Область_друку</vt:lpstr>
      <vt:lpstr>'Додаток 8 (з ІТП)'!Область_друку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PEO_4</dc:creator>
  <cp:lastModifiedBy>User</cp:lastModifiedBy>
  <cp:lastPrinted>2021-10-12T09:25:06Z</cp:lastPrinted>
  <dcterms:created xsi:type="dcterms:W3CDTF">2020-04-02T06:04:44Z</dcterms:created>
  <dcterms:modified xsi:type="dcterms:W3CDTF">2021-10-12T09:25:21Z</dcterms:modified>
</cp:coreProperties>
</file>